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VanekL\Desktop\Nový Jičín\"/>
    </mc:Choice>
  </mc:AlternateContent>
  <bookViews>
    <workbookView xWindow="0" yWindow="0" windowWidth="28905" windowHeight="12060" firstSheet="2" activeTab="5"/>
  </bookViews>
  <sheets>
    <sheet name="Rekapitulace stavby" sheetId="1" r:id="rId1"/>
    <sheet name="SO 01.1 - Most v km 5,629..." sheetId="2" r:id="rId2"/>
    <sheet name="SO 01.2 - Most v km 5,629..." sheetId="3" r:id="rId3"/>
    <sheet name="SO 02.1 - Propustek v km ..." sheetId="4" r:id="rId4"/>
    <sheet name="SO 02.2 - Propustek v km ..." sheetId="5" r:id="rId5"/>
    <sheet name="SO 03 - VRN - Vedlejší ro..." sheetId="6" r:id="rId6"/>
    <sheet name="Pokyny pro vyplnění" sheetId="7" r:id="rId7"/>
  </sheets>
  <definedNames>
    <definedName name="_xlnm._FilterDatabase" localSheetId="1" hidden="1">'SO 01.1 - Most v km 5,629...'!$C$96:$K$950</definedName>
    <definedName name="_xlnm._FilterDatabase" localSheetId="2" hidden="1">'SO 01.2 - Most v km 5,629...'!$C$87:$K$200</definedName>
    <definedName name="_xlnm._FilterDatabase" localSheetId="3" hidden="1">'SO 02.1 - Propustek v km ...'!$C$97:$K$529</definedName>
    <definedName name="_xlnm._FilterDatabase" localSheetId="4" hidden="1">'SO 02.2 - Propustek v km ...'!$C$87:$K$189</definedName>
    <definedName name="_xlnm._FilterDatabase" localSheetId="5" hidden="1">'SO 03 - VRN - Vedlejší ro...'!$C$84:$K$239</definedName>
    <definedName name="_xlnm.Print_Titles" localSheetId="0">'Rekapitulace stavby'!$52:$52</definedName>
    <definedName name="_xlnm.Print_Titles" localSheetId="1">'SO 01.1 - Most v km 5,629...'!$96:$96</definedName>
    <definedName name="_xlnm.Print_Titles" localSheetId="2">'SO 01.2 - Most v km 5,629...'!$87:$87</definedName>
    <definedName name="_xlnm.Print_Titles" localSheetId="3">'SO 02.1 - Propustek v km ...'!$97:$97</definedName>
    <definedName name="_xlnm.Print_Titles" localSheetId="4">'SO 02.2 - Propustek v km ...'!$87:$87</definedName>
    <definedName name="_xlnm.Print_Titles" localSheetId="5">'SO 03 - VRN - Vedlejší ro...'!$84:$84</definedName>
    <definedName name="_xlnm.Print_Area" localSheetId="6">'Pokyny pro vyplnění'!$B$2:$K$71,'Pokyny pro vyplnění'!$B$74:$K$118,'Pokyny pro vyplnění'!$B$121:$K$161,'Pokyny pro vyplnění'!$B$164:$K$218</definedName>
    <definedName name="_xlnm.Print_Area" localSheetId="0">'Rekapitulace stavby'!$D$4:$AO$36,'Rekapitulace stavby'!$C$42:$AQ$62</definedName>
    <definedName name="_xlnm.Print_Area" localSheetId="1">'SO 01.1 - Most v km 5,629...'!$C$4:$J$41,'SO 01.1 - Most v km 5,629...'!$C$47:$J$76,'SO 01.1 - Most v km 5,629...'!$C$82:$K$950</definedName>
    <definedName name="_xlnm.Print_Area" localSheetId="2">'SO 01.2 - Most v km 5,629...'!$C$4:$J$41,'SO 01.2 - Most v km 5,629...'!$C$47:$J$67,'SO 01.2 - Most v km 5,629...'!$C$73:$K$200</definedName>
    <definedName name="_xlnm.Print_Area" localSheetId="3">'SO 02.1 - Propustek v km ...'!$C$4:$J$41,'SO 02.1 - Propustek v km ...'!$C$47:$J$77,'SO 02.1 - Propustek v km ...'!$C$83:$K$529</definedName>
    <definedName name="_xlnm.Print_Area" localSheetId="4">'SO 02.2 - Propustek v km ...'!$C$4:$J$41,'SO 02.2 - Propustek v km ...'!$C$47:$J$67,'SO 02.2 - Propustek v km ...'!$C$73:$K$189</definedName>
    <definedName name="_xlnm.Print_Area" localSheetId="5">'SO 03 - VRN - Vedlejší ro...'!$C$4:$J$39,'SO 03 - VRN - Vedlejší ro...'!$C$45:$J$66,'SO 03 - VRN - Vedlejší ro...'!$C$72:$K$239</definedName>
  </definedNames>
  <calcPr calcId="162913"/>
</workbook>
</file>

<file path=xl/calcChain.xml><?xml version="1.0" encoding="utf-8"?>
<calcChain xmlns="http://schemas.openxmlformats.org/spreadsheetml/2006/main">
  <c r="J37" i="6" l="1"/>
  <c r="J36" i="6"/>
  <c r="AY61" i="1"/>
  <c r="J35" i="6"/>
  <c r="AX61" i="1"/>
  <c r="BI234" i="6"/>
  <c r="BH234" i="6"/>
  <c r="BG234" i="6"/>
  <c r="BF234" i="6"/>
  <c r="T234" i="6"/>
  <c r="R234" i="6"/>
  <c r="P234" i="6"/>
  <c r="BI228" i="6"/>
  <c r="BH228" i="6"/>
  <c r="BG228" i="6"/>
  <c r="BF228" i="6"/>
  <c r="T228" i="6"/>
  <c r="R228" i="6"/>
  <c r="P228" i="6"/>
  <c r="BI223" i="6"/>
  <c r="BH223" i="6"/>
  <c r="BG223" i="6"/>
  <c r="BF223" i="6"/>
  <c r="T223" i="6"/>
  <c r="R223" i="6"/>
  <c r="P223" i="6"/>
  <c r="BI217" i="6"/>
  <c r="BH217" i="6"/>
  <c r="BG217" i="6"/>
  <c r="BF217" i="6"/>
  <c r="T217" i="6"/>
  <c r="R217" i="6"/>
  <c r="P217" i="6"/>
  <c r="BI211" i="6"/>
  <c r="BH211" i="6"/>
  <c r="BG211" i="6"/>
  <c r="BF211" i="6"/>
  <c r="T211" i="6"/>
  <c r="R211" i="6"/>
  <c r="P211" i="6"/>
  <c r="BI206" i="6"/>
  <c r="BH206" i="6"/>
  <c r="BG206" i="6"/>
  <c r="BF206" i="6"/>
  <c r="T206" i="6"/>
  <c r="R206" i="6"/>
  <c r="P206" i="6"/>
  <c r="BI201" i="6"/>
  <c r="BH201" i="6"/>
  <c r="BG201" i="6"/>
  <c r="BF201" i="6"/>
  <c r="T201" i="6"/>
  <c r="R201" i="6"/>
  <c r="P201" i="6"/>
  <c r="BI196" i="6"/>
  <c r="BH196" i="6"/>
  <c r="BG196" i="6"/>
  <c r="BF196" i="6"/>
  <c r="T196" i="6"/>
  <c r="R196" i="6"/>
  <c r="P196" i="6"/>
  <c r="BI191" i="6"/>
  <c r="BH191" i="6"/>
  <c r="BG191" i="6"/>
  <c r="BF191" i="6"/>
  <c r="T191" i="6"/>
  <c r="R191" i="6"/>
  <c r="P191" i="6"/>
  <c r="BI186" i="6"/>
  <c r="BH186" i="6"/>
  <c r="BG186" i="6"/>
  <c r="BF186" i="6"/>
  <c r="T186" i="6"/>
  <c r="R186" i="6"/>
  <c r="P186" i="6"/>
  <c r="BI181" i="6"/>
  <c r="BH181" i="6"/>
  <c r="BG181" i="6"/>
  <c r="BF181" i="6"/>
  <c r="T181" i="6"/>
  <c r="R181" i="6"/>
  <c r="P181" i="6"/>
  <c r="BI172" i="6"/>
  <c r="BH172" i="6"/>
  <c r="BG172" i="6"/>
  <c r="BF172" i="6"/>
  <c r="T172" i="6"/>
  <c r="T171" i="6" s="1"/>
  <c r="R172" i="6"/>
  <c r="R171" i="6" s="1"/>
  <c r="P172" i="6"/>
  <c r="P171" i="6"/>
  <c r="BI164" i="6"/>
  <c r="BH164" i="6"/>
  <c r="BG164" i="6"/>
  <c r="BF164" i="6"/>
  <c r="T164" i="6"/>
  <c r="R164" i="6"/>
  <c r="R154" i="6" s="1"/>
  <c r="P164" i="6"/>
  <c r="P154" i="6"/>
  <c r="BI155" i="6"/>
  <c r="BH155" i="6"/>
  <c r="BG155" i="6"/>
  <c r="BF155" i="6"/>
  <c r="T155" i="6"/>
  <c r="R155" i="6"/>
  <c r="P155" i="6"/>
  <c r="BI147" i="6"/>
  <c r="BH147" i="6"/>
  <c r="BG147" i="6"/>
  <c r="BF147" i="6"/>
  <c r="T147" i="6"/>
  <c r="R147" i="6"/>
  <c r="P147" i="6"/>
  <c r="BI141" i="6"/>
  <c r="BH141" i="6"/>
  <c r="BG141" i="6"/>
  <c r="BF141" i="6"/>
  <c r="T141" i="6"/>
  <c r="R141" i="6"/>
  <c r="P141" i="6"/>
  <c r="BI134" i="6"/>
  <c r="BH134" i="6"/>
  <c r="BG134" i="6"/>
  <c r="BF134" i="6"/>
  <c r="T134" i="6"/>
  <c r="R134" i="6"/>
  <c r="P134" i="6"/>
  <c r="BI128" i="6"/>
  <c r="BH128" i="6"/>
  <c r="BG128" i="6"/>
  <c r="BF128" i="6"/>
  <c r="T128" i="6"/>
  <c r="R128" i="6"/>
  <c r="P128" i="6"/>
  <c r="BI121" i="6"/>
  <c r="BH121" i="6"/>
  <c r="BG121" i="6"/>
  <c r="BF121" i="6"/>
  <c r="T121" i="6"/>
  <c r="R121" i="6"/>
  <c r="P121" i="6"/>
  <c r="BI114" i="6"/>
  <c r="BH114" i="6"/>
  <c r="BG114" i="6"/>
  <c r="BF114" i="6"/>
  <c r="T114" i="6"/>
  <c r="R114" i="6"/>
  <c r="P114" i="6"/>
  <c r="BI107" i="6"/>
  <c r="BH107" i="6"/>
  <c r="BG107" i="6"/>
  <c r="BF107" i="6"/>
  <c r="T107" i="6"/>
  <c r="R107" i="6"/>
  <c r="P107" i="6"/>
  <c r="BI99" i="6"/>
  <c r="BH99" i="6"/>
  <c r="BG99" i="6"/>
  <c r="BF99" i="6"/>
  <c r="T99" i="6"/>
  <c r="R99" i="6"/>
  <c r="P99" i="6"/>
  <c r="BI92" i="6"/>
  <c r="BH92" i="6"/>
  <c r="BG92" i="6"/>
  <c r="BF92" i="6"/>
  <c r="T92" i="6"/>
  <c r="R92" i="6"/>
  <c r="P92" i="6"/>
  <c r="BI87" i="6"/>
  <c r="BH87" i="6"/>
  <c r="BG87" i="6"/>
  <c r="BF87" i="6"/>
  <c r="T87" i="6"/>
  <c r="R87" i="6"/>
  <c r="P87" i="6"/>
  <c r="F81" i="6"/>
  <c r="F79" i="6"/>
  <c r="E77" i="6"/>
  <c r="F54" i="6"/>
  <c r="F52" i="6"/>
  <c r="E50" i="6"/>
  <c r="J24" i="6"/>
  <c r="E24" i="6"/>
  <c r="J82" i="6" s="1"/>
  <c r="J23" i="6"/>
  <c r="J21" i="6"/>
  <c r="E21" i="6"/>
  <c r="J54" i="6" s="1"/>
  <c r="J20" i="6"/>
  <c r="J18" i="6"/>
  <c r="E18" i="6"/>
  <c r="F82" i="6" s="1"/>
  <c r="J17" i="6"/>
  <c r="J12" i="6"/>
  <c r="J52" i="6" s="1"/>
  <c r="E7" i="6"/>
  <c r="E75" i="6"/>
  <c r="J39" i="5"/>
  <c r="J38" i="5"/>
  <c r="AY60" i="1" s="1"/>
  <c r="J37" i="5"/>
  <c r="AX60" i="1" s="1"/>
  <c r="BI185" i="5"/>
  <c r="BH185" i="5"/>
  <c r="BG185" i="5"/>
  <c r="BF185" i="5"/>
  <c r="T185" i="5"/>
  <c r="R185" i="5"/>
  <c r="P185" i="5"/>
  <c r="BI173" i="5"/>
  <c r="BH173" i="5"/>
  <c r="BG173" i="5"/>
  <c r="BF173" i="5"/>
  <c r="T173" i="5"/>
  <c r="R173" i="5"/>
  <c r="P173" i="5"/>
  <c r="BI166" i="5"/>
  <c r="BH166" i="5"/>
  <c r="BG166" i="5"/>
  <c r="BF166" i="5"/>
  <c r="T166" i="5"/>
  <c r="R166" i="5"/>
  <c r="P166" i="5"/>
  <c r="BI161" i="5"/>
  <c r="BH161" i="5"/>
  <c r="BG161" i="5"/>
  <c r="BF161" i="5"/>
  <c r="T161" i="5"/>
  <c r="R161" i="5"/>
  <c r="P161" i="5"/>
  <c r="BI156" i="5"/>
  <c r="BH156" i="5"/>
  <c r="BG156" i="5"/>
  <c r="BF156" i="5"/>
  <c r="T156" i="5"/>
  <c r="R156" i="5"/>
  <c r="P156" i="5"/>
  <c r="BI150" i="5"/>
  <c r="BH150" i="5"/>
  <c r="BG150" i="5"/>
  <c r="BF150" i="5"/>
  <c r="T150" i="5"/>
  <c r="R150" i="5"/>
  <c r="P150" i="5"/>
  <c r="BI146" i="5"/>
  <c r="BH146" i="5"/>
  <c r="BG146" i="5"/>
  <c r="BF146" i="5"/>
  <c r="T146" i="5"/>
  <c r="R146" i="5"/>
  <c r="P146" i="5"/>
  <c r="BI141" i="5"/>
  <c r="BH141" i="5"/>
  <c r="BG141" i="5"/>
  <c r="BF141" i="5"/>
  <c r="T141" i="5"/>
  <c r="R141" i="5"/>
  <c r="P141" i="5"/>
  <c r="BI139" i="5"/>
  <c r="BH139" i="5"/>
  <c r="BG139" i="5"/>
  <c r="BF139" i="5"/>
  <c r="T139" i="5"/>
  <c r="R139" i="5"/>
  <c r="P139" i="5"/>
  <c r="BI135" i="5"/>
  <c r="BH135" i="5"/>
  <c r="BG135" i="5"/>
  <c r="BF135" i="5"/>
  <c r="T135" i="5"/>
  <c r="R135" i="5"/>
  <c r="P135" i="5"/>
  <c r="BI130" i="5"/>
  <c r="BH130" i="5"/>
  <c r="BG130" i="5"/>
  <c r="BF130" i="5"/>
  <c r="T130" i="5"/>
  <c r="R130" i="5"/>
  <c r="P130" i="5"/>
  <c r="BI126" i="5"/>
  <c r="BH126" i="5"/>
  <c r="BG126" i="5"/>
  <c r="BF126" i="5"/>
  <c r="T126" i="5"/>
  <c r="R126" i="5"/>
  <c r="P126" i="5"/>
  <c r="BI121" i="5"/>
  <c r="BH121" i="5"/>
  <c r="BG121" i="5"/>
  <c r="BF121" i="5"/>
  <c r="T121" i="5"/>
  <c r="R121" i="5"/>
  <c r="P121" i="5"/>
  <c r="BI117" i="5"/>
  <c r="BH117" i="5"/>
  <c r="BG117" i="5"/>
  <c r="BF117" i="5"/>
  <c r="T117" i="5"/>
  <c r="R117" i="5"/>
  <c r="P117" i="5"/>
  <c r="BI113" i="5"/>
  <c r="BH113" i="5"/>
  <c r="BG113" i="5"/>
  <c r="BF113" i="5"/>
  <c r="T113" i="5"/>
  <c r="R113" i="5"/>
  <c r="P113" i="5"/>
  <c r="BI109" i="5"/>
  <c r="BH109" i="5"/>
  <c r="BG109" i="5"/>
  <c r="BF109" i="5"/>
  <c r="T109" i="5"/>
  <c r="R109" i="5"/>
  <c r="P109" i="5"/>
  <c r="BI104" i="5"/>
  <c r="BH104" i="5"/>
  <c r="BG104" i="5"/>
  <c r="BF104" i="5"/>
  <c r="T104" i="5"/>
  <c r="R104" i="5"/>
  <c r="P104" i="5"/>
  <c r="BI99" i="5"/>
  <c r="BH99" i="5"/>
  <c r="BG99" i="5"/>
  <c r="BF99" i="5"/>
  <c r="T99" i="5"/>
  <c r="R99" i="5"/>
  <c r="P99" i="5"/>
  <c r="BI95" i="5"/>
  <c r="BH95" i="5"/>
  <c r="BG95" i="5"/>
  <c r="BF95" i="5"/>
  <c r="T95" i="5"/>
  <c r="R95" i="5"/>
  <c r="P95" i="5"/>
  <c r="BI91" i="5"/>
  <c r="BH91" i="5"/>
  <c r="BG91" i="5"/>
  <c r="BF91" i="5"/>
  <c r="T91" i="5"/>
  <c r="R91" i="5"/>
  <c r="P91" i="5"/>
  <c r="F84" i="5"/>
  <c r="F82" i="5"/>
  <c r="E80" i="5"/>
  <c r="F58" i="5"/>
  <c r="F56" i="5"/>
  <c r="E54" i="5"/>
  <c r="J26" i="5"/>
  <c r="E26" i="5"/>
  <c r="J85" i="5" s="1"/>
  <c r="J25" i="5"/>
  <c r="J23" i="5"/>
  <c r="E23" i="5"/>
  <c r="J84" i="5"/>
  <c r="J22" i="5"/>
  <c r="J20" i="5"/>
  <c r="E20" i="5"/>
  <c r="F59" i="5" s="1"/>
  <c r="J19" i="5"/>
  <c r="J14" i="5"/>
  <c r="J82" i="5"/>
  <c r="E7" i="5"/>
  <c r="E76" i="5"/>
  <c r="J39" i="4"/>
  <c r="J38" i="4"/>
  <c r="AY59" i="1"/>
  <c r="J37" i="4"/>
  <c r="AX59" i="1"/>
  <c r="BI527" i="4"/>
  <c r="BH527" i="4"/>
  <c r="BG527" i="4"/>
  <c r="BF527" i="4"/>
  <c r="T527" i="4"/>
  <c r="R527" i="4"/>
  <c r="P527" i="4"/>
  <c r="BI523" i="4"/>
  <c r="BH523" i="4"/>
  <c r="BG523" i="4"/>
  <c r="BF523" i="4"/>
  <c r="T523" i="4"/>
  <c r="R523" i="4"/>
  <c r="P523" i="4"/>
  <c r="BI516" i="4"/>
  <c r="BH516" i="4"/>
  <c r="BG516" i="4"/>
  <c r="BF516" i="4"/>
  <c r="T516" i="4"/>
  <c r="R516" i="4"/>
  <c r="P516" i="4"/>
  <c r="BI511" i="4"/>
  <c r="BH511" i="4"/>
  <c r="BG511" i="4"/>
  <c r="BF511" i="4"/>
  <c r="T511" i="4"/>
  <c r="R511" i="4"/>
  <c r="P511" i="4"/>
  <c r="BI507" i="4"/>
  <c r="BH507" i="4"/>
  <c r="BG507" i="4"/>
  <c r="BF507" i="4"/>
  <c r="T507" i="4"/>
  <c r="R507" i="4"/>
  <c r="P507" i="4"/>
  <c r="BI505" i="4"/>
  <c r="BH505" i="4"/>
  <c r="BG505" i="4"/>
  <c r="BF505" i="4"/>
  <c r="T505" i="4"/>
  <c r="R505" i="4"/>
  <c r="P505" i="4"/>
  <c r="BI499" i="4"/>
  <c r="BH499" i="4"/>
  <c r="BG499" i="4"/>
  <c r="BF499" i="4"/>
  <c r="T499" i="4"/>
  <c r="R499" i="4"/>
  <c r="P499" i="4"/>
  <c r="BI494" i="4"/>
  <c r="BH494" i="4"/>
  <c r="BG494" i="4"/>
  <c r="BF494" i="4"/>
  <c r="T494" i="4"/>
  <c r="R494" i="4"/>
  <c r="P494" i="4"/>
  <c r="BI489" i="4"/>
  <c r="BH489" i="4"/>
  <c r="BG489" i="4"/>
  <c r="BF489" i="4"/>
  <c r="T489" i="4"/>
  <c r="R489" i="4"/>
  <c r="P489" i="4"/>
  <c r="BI483" i="4"/>
  <c r="BH483" i="4"/>
  <c r="BG483" i="4"/>
  <c r="BF483" i="4"/>
  <c r="T483" i="4"/>
  <c r="R483" i="4"/>
  <c r="P483" i="4"/>
  <c r="BI477" i="4"/>
  <c r="BH477" i="4"/>
  <c r="BG477" i="4"/>
  <c r="BF477" i="4"/>
  <c r="T477" i="4"/>
  <c r="R477" i="4"/>
  <c r="P477" i="4"/>
  <c r="BI472" i="4"/>
  <c r="BH472" i="4"/>
  <c r="BG472" i="4"/>
  <c r="BF472" i="4"/>
  <c r="T472" i="4"/>
  <c r="T471" i="4" s="1"/>
  <c r="R472" i="4"/>
  <c r="R471" i="4" s="1"/>
  <c r="P472" i="4"/>
  <c r="P471" i="4" s="1"/>
  <c r="BI463" i="4"/>
  <c r="BH463" i="4"/>
  <c r="BG463" i="4"/>
  <c r="BF463" i="4"/>
  <c r="T463" i="4"/>
  <c r="R463" i="4"/>
  <c r="P463" i="4"/>
  <c r="BI457" i="4"/>
  <c r="BH457" i="4"/>
  <c r="BG457" i="4"/>
  <c r="BF457" i="4"/>
  <c r="T457" i="4"/>
  <c r="R457" i="4"/>
  <c r="P457" i="4"/>
  <c r="BI449" i="4"/>
  <c r="BH449" i="4"/>
  <c r="BG449" i="4"/>
  <c r="BF449" i="4"/>
  <c r="T449" i="4"/>
  <c r="R449" i="4"/>
  <c r="P449" i="4"/>
  <c r="BI441" i="4"/>
  <c r="BH441" i="4"/>
  <c r="BG441" i="4"/>
  <c r="BF441" i="4"/>
  <c r="T441" i="4"/>
  <c r="R441" i="4"/>
  <c r="P441" i="4"/>
  <c r="BI433" i="4"/>
  <c r="BH433" i="4"/>
  <c r="BG433" i="4"/>
  <c r="BF433" i="4"/>
  <c r="T433" i="4"/>
  <c r="R433" i="4"/>
  <c r="P433" i="4"/>
  <c r="BI427" i="4"/>
  <c r="BH427" i="4"/>
  <c r="BG427" i="4"/>
  <c r="BF427" i="4"/>
  <c r="T427" i="4"/>
  <c r="R427" i="4"/>
  <c r="P427" i="4"/>
  <c r="BI421" i="4"/>
  <c r="BH421" i="4"/>
  <c r="BG421" i="4"/>
  <c r="BF421" i="4"/>
  <c r="T421" i="4"/>
  <c r="R421" i="4"/>
  <c r="P421" i="4"/>
  <c r="BI418" i="4"/>
  <c r="BH418" i="4"/>
  <c r="BG418" i="4"/>
  <c r="BF418" i="4"/>
  <c r="T418" i="4"/>
  <c r="R418" i="4"/>
  <c r="P418" i="4"/>
  <c r="BI408" i="4"/>
  <c r="BH408" i="4"/>
  <c r="BG408" i="4"/>
  <c r="BF408" i="4"/>
  <c r="T408" i="4"/>
  <c r="R408" i="4"/>
  <c r="P408" i="4"/>
  <c r="BI395" i="4"/>
  <c r="BH395" i="4"/>
  <c r="BG395" i="4"/>
  <c r="BF395" i="4"/>
  <c r="T395" i="4"/>
  <c r="R395" i="4"/>
  <c r="P395" i="4"/>
  <c r="BI389" i="4"/>
  <c r="BH389" i="4"/>
  <c r="BG389" i="4"/>
  <c r="BF389" i="4"/>
  <c r="T389" i="4"/>
  <c r="R389" i="4"/>
  <c r="P389" i="4"/>
  <c r="BI374" i="4"/>
  <c r="BH374" i="4"/>
  <c r="BG374" i="4"/>
  <c r="BF374" i="4"/>
  <c r="T374" i="4"/>
  <c r="R374" i="4"/>
  <c r="P374" i="4"/>
  <c r="BI369" i="4"/>
  <c r="BH369" i="4"/>
  <c r="BG369" i="4"/>
  <c r="BF369" i="4"/>
  <c r="T369" i="4"/>
  <c r="R369" i="4"/>
  <c r="P369" i="4"/>
  <c r="BI364" i="4"/>
  <c r="BH364" i="4"/>
  <c r="BG364" i="4"/>
  <c r="BF364" i="4"/>
  <c r="T364" i="4"/>
  <c r="R364" i="4"/>
  <c r="P364" i="4"/>
  <c r="BI359" i="4"/>
  <c r="BH359" i="4"/>
  <c r="BG359" i="4"/>
  <c r="BF359" i="4"/>
  <c r="T359" i="4"/>
  <c r="R359" i="4"/>
  <c r="P359" i="4"/>
  <c r="BI353" i="4"/>
  <c r="BH353" i="4"/>
  <c r="BG353" i="4"/>
  <c r="BF353" i="4"/>
  <c r="T353" i="4"/>
  <c r="R353" i="4"/>
  <c r="P353" i="4"/>
  <c r="BI346" i="4"/>
  <c r="BH346" i="4"/>
  <c r="BG346" i="4"/>
  <c r="BF346" i="4"/>
  <c r="T346" i="4"/>
  <c r="T345" i="4" s="1"/>
  <c r="R346" i="4"/>
  <c r="R345" i="4" s="1"/>
  <c r="P346" i="4"/>
  <c r="P345" i="4"/>
  <c r="BI339" i="4"/>
  <c r="BH339" i="4"/>
  <c r="BG339" i="4"/>
  <c r="BF339" i="4"/>
  <c r="T339" i="4"/>
  <c r="R339" i="4"/>
  <c r="P339" i="4"/>
  <c r="BI333" i="4"/>
  <c r="BH333" i="4"/>
  <c r="BG333" i="4"/>
  <c r="BF333" i="4"/>
  <c r="T333" i="4"/>
  <c r="R333" i="4"/>
  <c r="P333" i="4"/>
  <c r="BI327" i="4"/>
  <c r="BH327" i="4"/>
  <c r="BG327" i="4"/>
  <c r="BF327" i="4"/>
  <c r="T327" i="4"/>
  <c r="R327" i="4"/>
  <c r="P327" i="4"/>
  <c r="BI322" i="4"/>
  <c r="BH322" i="4"/>
  <c r="BG322" i="4"/>
  <c r="BF322" i="4"/>
  <c r="T322" i="4"/>
  <c r="R322" i="4"/>
  <c r="P322" i="4"/>
  <c r="BI318" i="4"/>
  <c r="BH318" i="4"/>
  <c r="BG318" i="4"/>
  <c r="BF318" i="4"/>
  <c r="T318" i="4"/>
  <c r="R318" i="4"/>
  <c r="R305" i="4"/>
  <c r="P318" i="4"/>
  <c r="P305" i="4"/>
  <c r="BI312" i="4"/>
  <c r="BH312" i="4"/>
  <c r="BG312" i="4"/>
  <c r="BF312" i="4"/>
  <c r="T312" i="4"/>
  <c r="R312" i="4"/>
  <c r="P312" i="4"/>
  <c r="BI306" i="4"/>
  <c r="BH306" i="4"/>
  <c r="BG306" i="4"/>
  <c r="BF306" i="4"/>
  <c r="T306" i="4"/>
  <c r="T305" i="4" s="1"/>
  <c r="R306" i="4"/>
  <c r="P306" i="4"/>
  <c r="BI296" i="4"/>
  <c r="BH296" i="4"/>
  <c r="BG296" i="4"/>
  <c r="BF296" i="4"/>
  <c r="T296" i="4"/>
  <c r="R296" i="4"/>
  <c r="P296" i="4"/>
  <c r="BI287" i="4"/>
  <c r="BH287" i="4"/>
  <c r="BG287" i="4"/>
  <c r="BF287" i="4"/>
  <c r="T287" i="4"/>
  <c r="R287" i="4"/>
  <c r="P287" i="4"/>
  <c r="BI279" i="4"/>
  <c r="BH279" i="4"/>
  <c r="BG279" i="4"/>
  <c r="BF279" i="4"/>
  <c r="T279" i="4"/>
  <c r="R279" i="4"/>
  <c r="P279" i="4"/>
  <c r="BI270" i="4"/>
  <c r="BH270" i="4"/>
  <c r="BG270" i="4"/>
  <c r="BF270" i="4"/>
  <c r="T270" i="4"/>
  <c r="R270" i="4"/>
  <c r="P270" i="4"/>
  <c r="BI261" i="4"/>
  <c r="BH261" i="4"/>
  <c r="BG261" i="4"/>
  <c r="BF261" i="4"/>
  <c r="T261" i="4"/>
  <c r="R261" i="4"/>
  <c r="P261" i="4"/>
  <c r="BI252" i="4"/>
  <c r="BH252" i="4"/>
  <c r="BG252" i="4"/>
  <c r="BF252" i="4"/>
  <c r="T252" i="4"/>
  <c r="R252" i="4"/>
  <c r="P252" i="4"/>
  <c r="BI246" i="4"/>
  <c r="BH246" i="4"/>
  <c r="BG246" i="4"/>
  <c r="BF246" i="4"/>
  <c r="T246" i="4"/>
  <c r="R246" i="4"/>
  <c r="P246" i="4"/>
  <c r="BI240" i="4"/>
  <c r="BH240" i="4"/>
  <c r="BG240" i="4"/>
  <c r="BF240" i="4"/>
  <c r="T240" i="4"/>
  <c r="R240" i="4"/>
  <c r="P240" i="4"/>
  <c r="BI236" i="4"/>
  <c r="BH236" i="4"/>
  <c r="BG236" i="4"/>
  <c r="BF236" i="4"/>
  <c r="T236" i="4"/>
  <c r="R236" i="4"/>
  <c r="P236" i="4"/>
  <c r="BI231" i="4"/>
  <c r="BH231" i="4"/>
  <c r="BG231" i="4"/>
  <c r="BF231" i="4"/>
  <c r="T231" i="4"/>
  <c r="R231" i="4"/>
  <c r="P231" i="4"/>
  <c r="BI226" i="4"/>
  <c r="BH226" i="4"/>
  <c r="BG226" i="4"/>
  <c r="BF226" i="4"/>
  <c r="T226" i="4"/>
  <c r="R226" i="4"/>
  <c r="P226" i="4"/>
  <c r="BI221" i="4"/>
  <c r="BH221" i="4"/>
  <c r="BG221" i="4"/>
  <c r="BF221" i="4"/>
  <c r="T221" i="4"/>
  <c r="R221" i="4"/>
  <c r="P221" i="4"/>
  <c r="BI214" i="4"/>
  <c r="BH214" i="4"/>
  <c r="BG214" i="4"/>
  <c r="BF214" i="4"/>
  <c r="T214" i="4"/>
  <c r="R214" i="4"/>
  <c r="P214" i="4"/>
  <c r="BI208" i="4"/>
  <c r="BH208" i="4"/>
  <c r="BG208" i="4"/>
  <c r="BF208" i="4"/>
  <c r="T208" i="4"/>
  <c r="R208" i="4"/>
  <c r="P208" i="4"/>
  <c r="BI204" i="4"/>
  <c r="BH204" i="4"/>
  <c r="BG204" i="4"/>
  <c r="BF204" i="4"/>
  <c r="T204" i="4"/>
  <c r="R204" i="4"/>
  <c r="P204" i="4"/>
  <c r="BI198" i="4"/>
  <c r="BH198" i="4"/>
  <c r="BG198" i="4"/>
  <c r="BF198" i="4"/>
  <c r="T198" i="4"/>
  <c r="R198" i="4"/>
  <c r="P198" i="4"/>
  <c r="BI192" i="4"/>
  <c r="BH192" i="4"/>
  <c r="BG192" i="4"/>
  <c r="BF192" i="4"/>
  <c r="T192" i="4"/>
  <c r="R192" i="4"/>
  <c r="P192" i="4"/>
  <c r="BI188" i="4"/>
  <c r="BH188" i="4"/>
  <c r="BG188" i="4"/>
  <c r="BF188" i="4"/>
  <c r="T188" i="4"/>
  <c r="R188" i="4"/>
  <c r="P188" i="4"/>
  <c r="BI180" i="4"/>
  <c r="BH180" i="4"/>
  <c r="BG180" i="4"/>
  <c r="BF180" i="4"/>
  <c r="T180" i="4"/>
  <c r="R180" i="4"/>
  <c r="P180" i="4"/>
  <c r="BI173" i="4"/>
  <c r="BH173" i="4"/>
  <c r="BG173" i="4"/>
  <c r="BF173" i="4"/>
  <c r="T173" i="4"/>
  <c r="R173" i="4"/>
  <c r="P173" i="4"/>
  <c r="BI167" i="4"/>
  <c r="BH167" i="4"/>
  <c r="BG167" i="4"/>
  <c r="BF167" i="4"/>
  <c r="T167" i="4"/>
  <c r="R167" i="4"/>
  <c r="P167" i="4"/>
  <c r="BI161" i="4"/>
  <c r="BH161" i="4"/>
  <c r="BG161" i="4"/>
  <c r="BF161" i="4"/>
  <c r="T161" i="4"/>
  <c r="R161" i="4"/>
  <c r="P161" i="4"/>
  <c r="BI156" i="4"/>
  <c r="BH156" i="4"/>
  <c r="BG156" i="4"/>
  <c r="BF156" i="4"/>
  <c r="T156" i="4"/>
  <c r="R156" i="4"/>
  <c r="P156" i="4"/>
  <c r="BI151" i="4"/>
  <c r="BH151" i="4"/>
  <c r="BG151" i="4"/>
  <c r="BF151" i="4"/>
  <c r="T151" i="4"/>
  <c r="R151" i="4"/>
  <c r="P151" i="4"/>
  <c r="BI146" i="4"/>
  <c r="BH146" i="4"/>
  <c r="BG146" i="4"/>
  <c r="BF146" i="4"/>
  <c r="T146" i="4"/>
  <c r="R146" i="4"/>
  <c r="P146" i="4"/>
  <c r="BI139" i="4"/>
  <c r="BH139" i="4"/>
  <c r="BG139" i="4"/>
  <c r="BF139" i="4"/>
  <c r="T139" i="4"/>
  <c r="R139" i="4"/>
  <c r="P139" i="4"/>
  <c r="BI131" i="4"/>
  <c r="BH131" i="4"/>
  <c r="BG131" i="4"/>
  <c r="BF131" i="4"/>
  <c r="T131" i="4"/>
  <c r="R131" i="4"/>
  <c r="P131" i="4"/>
  <c r="BI125" i="4"/>
  <c r="BH125" i="4"/>
  <c r="BG125" i="4"/>
  <c r="BF125" i="4"/>
  <c r="T125" i="4"/>
  <c r="R125" i="4"/>
  <c r="P125" i="4"/>
  <c r="BI118" i="4"/>
  <c r="BH118" i="4"/>
  <c r="BG118" i="4"/>
  <c r="BF118" i="4"/>
  <c r="T118" i="4"/>
  <c r="R118" i="4"/>
  <c r="P118" i="4"/>
  <c r="BI113" i="4"/>
  <c r="BH113" i="4"/>
  <c r="BG113" i="4"/>
  <c r="BF113" i="4"/>
  <c r="T113" i="4"/>
  <c r="R113" i="4"/>
  <c r="P113" i="4"/>
  <c r="BI107" i="4"/>
  <c r="BH107" i="4"/>
  <c r="BG107" i="4"/>
  <c r="BF107" i="4"/>
  <c r="T107" i="4"/>
  <c r="R107" i="4"/>
  <c r="P107" i="4"/>
  <c r="BI101" i="4"/>
  <c r="BH101" i="4"/>
  <c r="BG101" i="4"/>
  <c r="BF101" i="4"/>
  <c r="T101" i="4"/>
  <c r="R101" i="4"/>
  <c r="P101" i="4"/>
  <c r="F94" i="4"/>
  <c r="F92" i="4"/>
  <c r="E90" i="4"/>
  <c r="F58" i="4"/>
  <c r="F56" i="4"/>
  <c r="E54" i="4"/>
  <c r="J26" i="4"/>
  <c r="E26" i="4"/>
  <c r="J95" i="4" s="1"/>
  <c r="J25" i="4"/>
  <c r="J23" i="4"/>
  <c r="E23" i="4"/>
  <c r="J94" i="4" s="1"/>
  <c r="J22" i="4"/>
  <c r="J20" i="4"/>
  <c r="E20" i="4"/>
  <c r="F95" i="4"/>
  <c r="J19" i="4"/>
  <c r="J14" i="4"/>
  <c r="J56" i="4" s="1"/>
  <c r="E7" i="4"/>
  <c r="E86" i="4"/>
  <c r="J39" i="3"/>
  <c r="J38" i="3"/>
  <c r="AY57" i="1" s="1"/>
  <c r="J37" i="3"/>
  <c r="AX57" i="1" s="1"/>
  <c r="BI196" i="3"/>
  <c r="BH196" i="3"/>
  <c r="BG196" i="3"/>
  <c r="BF196" i="3"/>
  <c r="T196" i="3"/>
  <c r="R196" i="3"/>
  <c r="P196" i="3"/>
  <c r="BI184" i="3"/>
  <c r="BH184" i="3"/>
  <c r="BG184" i="3"/>
  <c r="BF184" i="3"/>
  <c r="T184" i="3"/>
  <c r="R184" i="3"/>
  <c r="P184" i="3"/>
  <c r="BI177" i="3"/>
  <c r="BH177" i="3"/>
  <c r="BG177" i="3"/>
  <c r="BF177" i="3"/>
  <c r="T177" i="3"/>
  <c r="R177" i="3"/>
  <c r="P177" i="3"/>
  <c r="BI170" i="3"/>
  <c r="BH170" i="3"/>
  <c r="BG170" i="3"/>
  <c r="BF170" i="3"/>
  <c r="T170" i="3"/>
  <c r="R170" i="3"/>
  <c r="P170" i="3"/>
  <c r="BI164" i="3"/>
  <c r="BH164" i="3"/>
  <c r="BG164" i="3"/>
  <c r="BF164" i="3"/>
  <c r="T164" i="3"/>
  <c r="R164" i="3"/>
  <c r="P164" i="3"/>
  <c r="BI160" i="3"/>
  <c r="BH160" i="3"/>
  <c r="BG160" i="3"/>
  <c r="BF160" i="3"/>
  <c r="T160" i="3"/>
  <c r="R160" i="3"/>
  <c r="P160" i="3"/>
  <c r="BI158" i="3"/>
  <c r="BH158" i="3"/>
  <c r="BG158" i="3"/>
  <c r="BF158" i="3"/>
  <c r="T158" i="3"/>
  <c r="R158" i="3"/>
  <c r="P158" i="3"/>
  <c r="BI156" i="3"/>
  <c r="BH156" i="3"/>
  <c r="BG156" i="3"/>
  <c r="BF156" i="3"/>
  <c r="T156" i="3"/>
  <c r="R156" i="3"/>
  <c r="P156" i="3"/>
  <c r="BI152" i="3"/>
  <c r="BH152" i="3"/>
  <c r="BG152" i="3"/>
  <c r="BF152" i="3"/>
  <c r="T152" i="3"/>
  <c r="R152" i="3"/>
  <c r="P152" i="3"/>
  <c r="BI147" i="3"/>
  <c r="BH147" i="3"/>
  <c r="BG147" i="3"/>
  <c r="BF147" i="3"/>
  <c r="T147" i="3"/>
  <c r="R147" i="3"/>
  <c r="P147" i="3"/>
  <c r="BI143" i="3"/>
  <c r="BH143" i="3"/>
  <c r="BG143" i="3"/>
  <c r="BF143" i="3"/>
  <c r="T143" i="3"/>
  <c r="R143" i="3"/>
  <c r="P143" i="3"/>
  <c r="BI137" i="3"/>
  <c r="BH137" i="3"/>
  <c r="BG137" i="3"/>
  <c r="BF137" i="3"/>
  <c r="T137" i="3"/>
  <c r="R137" i="3"/>
  <c r="P137" i="3"/>
  <c r="BI131" i="3"/>
  <c r="BH131" i="3"/>
  <c r="BG131" i="3"/>
  <c r="BF131" i="3"/>
  <c r="T131" i="3"/>
  <c r="R131" i="3"/>
  <c r="P131" i="3"/>
  <c r="BI126" i="3"/>
  <c r="BH126" i="3"/>
  <c r="BG126" i="3"/>
  <c r="BF126" i="3"/>
  <c r="T126" i="3"/>
  <c r="R126" i="3"/>
  <c r="P126" i="3"/>
  <c r="BI122" i="3"/>
  <c r="BH122" i="3"/>
  <c r="BG122" i="3"/>
  <c r="BF122" i="3"/>
  <c r="T122" i="3"/>
  <c r="R122" i="3"/>
  <c r="P122" i="3"/>
  <c r="BI118" i="3"/>
  <c r="BH118" i="3"/>
  <c r="BG118" i="3"/>
  <c r="BF118" i="3"/>
  <c r="T118" i="3"/>
  <c r="R118" i="3"/>
  <c r="P118" i="3"/>
  <c r="BI114" i="3"/>
  <c r="BH114" i="3"/>
  <c r="BG114" i="3"/>
  <c r="BF114" i="3"/>
  <c r="T114" i="3"/>
  <c r="R114" i="3"/>
  <c r="P114" i="3"/>
  <c r="BI109" i="3"/>
  <c r="BH109" i="3"/>
  <c r="BG109" i="3"/>
  <c r="BF109" i="3"/>
  <c r="T109" i="3"/>
  <c r="R109" i="3"/>
  <c r="P109" i="3"/>
  <c r="BI104" i="3"/>
  <c r="BH104" i="3"/>
  <c r="BG104" i="3"/>
  <c r="BF104" i="3"/>
  <c r="T104" i="3"/>
  <c r="R104" i="3"/>
  <c r="P104" i="3"/>
  <c r="BI99" i="3"/>
  <c r="BH99" i="3"/>
  <c r="BG99" i="3"/>
  <c r="BF99" i="3"/>
  <c r="T99" i="3"/>
  <c r="R99" i="3"/>
  <c r="P99" i="3"/>
  <c r="BI95" i="3"/>
  <c r="BH95" i="3"/>
  <c r="BG95" i="3"/>
  <c r="BF95" i="3"/>
  <c r="T95" i="3"/>
  <c r="R95" i="3"/>
  <c r="P95" i="3"/>
  <c r="BI91" i="3"/>
  <c r="BH91" i="3"/>
  <c r="BG91" i="3"/>
  <c r="BF91" i="3"/>
  <c r="T91" i="3"/>
  <c r="R91" i="3"/>
  <c r="P91" i="3"/>
  <c r="F84" i="3"/>
  <c r="F82" i="3"/>
  <c r="E80" i="3"/>
  <c r="F58" i="3"/>
  <c r="F56" i="3"/>
  <c r="E54" i="3"/>
  <c r="J26" i="3"/>
  <c r="E26" i="3"/>
  <c r="J85" i="3" s="1"/>
  <c r="J25" i="3"/>
  <c r="J23" i="3"/>
  <c r="E23" i="3"/>
  <c r="J84" i="3"/>
  <c r="J22" i="3"/>
  <c r="J20" i="3"/>
  <c r="E20" i="3"/>
  <c r="F59" i="3" s="1"/>
  <c r="J19" i="3"/>
  <c r="J14" i="3"/>
  <c r="J56" i="3"/>
  <c r="E7" i="3"/>
  <c r="E76" i="3" s="1"/>
  <c r="J39" i="2"/>
  <c r="J38" i="2"/>
  <c r="AY56" i="1"/>
  <c r="J37" i="2"/>
  <c r="AX56" i="1" s="1"/>
  <c r="BI948" i="2"/>
  <c r="BH948" i="2"/>
  <c r="BG948" i="2"/>
  <c r="BF948" i="2"/>
  <c r="T948" i="2"/>
  <c r="R948" i="2"/>
  <c r="P948" i="2"/>
  <c r="BI943" i="2"/>
  <c r="BH943" i="2"/>
  <c r="BG943" i="2"/>
  <c r="BF943" i="2"/>
  <c r="T943" i="2"/>
  <c r="R943" i="2"/>
  <c r="P943" i="2"/>
  <c r="BI938" i="2"/>
  <c r="BH938" i="2"/>
  <c r="BG938" i="2"/>
  <c r="BF938" i="2"/>
  <c r="T938" i="2"/>
  <c r="R938" i="2"/>
  <c r="P938" i="2"/>
  <c r="BI933" i="2"/>
  <c r="BH933" i="2"/>
  <c r="BG933" i="2"/>
  <c r="BF933" i="2"/>
  <c r="T933" i="2"/>
  <c r="R933" i="2"/>
  <c r="P933" i="2"/>
  <c r="BI927" i="2"/>
  <c r="BH927" i="2"/>
  <c r="BG927" i="2"/>
  <c r="BF927" i="2"/>
  <c r="T927" i="2"/>
  <c r="R927" i="2"/>
  <c r="P927" i="2"/>
  <c r="BI921" i="2"/>
  <c r="BH921" i="2"/>
  <c r="BG921" i="2"/>
  <c r="BF921" i="2"/>
  <c r="T921" i="2"/>
  <c r="R921" i="2"/>
  <c r="P921" i="2"/>
  <c r="BI915" i="2"/>
  <c r="BH915" i="2"/>
  <c r="BG915" i="2"/>
  <c r="BF915" i="2"/>
  <c r="T915" i="2"/>
  <c r="R915" i="2"/>
  <c r="P915" i="2"/>
  <c r="BI909" i="2"/>
  <c r="BH909" i="2"/>
  <c r="BG909" i="2"/>
  <c r="BF909" i="2"/>
  <c r="T909" i="2"/>
  <c r="R909" i="2"/>
  <c r="P909" i="2"/>
  <c r="BI906" i="2"/>
  <c r="BH906" i="2"/>
  <c r="BG906" i="2"/>
  <c r="BF906" i="2"/>
  <c r="T906" i="2"/>
  <c r="R906" i="2"/>
  <c r="P906" i="2"/>
  <c r="BI900" i="2"/>
  <c r="BH900" i="2"/>
  <c r="BG900" i="2"/>
  <c r="BF900" i="2"/>
  <c r="T900" i="2"/>
  <c r="R900" i="2"/>
  <c r="P900" i="2"/>
  <c r="BI896" i="2"/>
  <c r="BH896" i="2"/>
  <c r="BG896" i="2"/>
  <c r="BF896" i="2"/>
  <c r="T896" i="2"/>
  <c r="R896" i="2"/>
  <c r="P896" i="2"/>
  <c r="BI888" i="2"/>
  <c r="BH888" i="2"/>
  <c r="BG888" i="2"/>
  <c r="BF888" i="2"/>
  <c r="T888" i="2"/>
  <c r="R888" i="2"/>
  <c r="P888" i="2"/>
  <c r="BI880" i="2"/>
  <c r="BH880" i="2"/>
  <c r="BG880" i="2"/>
  <c r="BF880" i="2"/>
  <c r="T880" i="2"/>
  <c r="R880" i="2"/>
  <c r="P880" i="2"/>
  <c r="BI872" i="2"/>
  <c r="BH872" i="2"/>
  <c r="BG872" i="2"/>
  <c r="BF872" i="2"/>
  <c r="T872" i="2"/>
  <c r="R872" i="2"/>
  <c r="P872" i="2"/>
  <c r="BI868" i="2"/>
  <c r="BH868" i="2"/>
  <c r="BG868" i="2"/>
  <c r="BF868" i="2"/>
  <c r="T868" i="2"/>
  <c r="R868" i="2"/>
  <c r="P868" i="2"/>
  <c r="BI862" i="2"/>
  <c r="BH862" i="2"/>
  <c r="BG862" i="2"/>
  <c r="BF862" i="2"/>
  <c r="T862" i="2"/>
  <c r="R862" i="2"/>
  <c r="P862" i="2"/>
  <c r="BI847" i="2"/>
  <c r="BH847" i="2"/>
  <c r="BG847" i="2"/>
  <c r="BF847" i="2"/>
  <c r="T847" i="2"/>
  <c r="R847" i="2"/>
  <c r="P847" i="2"/>
  <c r="BI836" i="2"/>
  <c r="BH836" i="2"/>
  <c r="BG836" i="2"/>
  <c r="BF836" i="2"/>
  <c r="T836" i="2"/>
  <c r="R836" i="2"/>
  <c r="P836" i="2"/>
  <c r="BI828" i="2"/>
  <c r="BH828" i="2"/>
  <c r="BG828" i="2"/>
  <c r="BF828" i="2"/>
  <c r="T828" i="2"/>
  <c r="R828" i="2"/>
  <c r="P828" i="2"/>
  <c r="BI819" i="2"/>
  <c r="BH819" i="2"/>
  <c r="BG819" i="2"/>
  <c r="BF819" i="2"/>
  <c r="T819" i="2"/>
  <c r="R819" i="2"/>
  <c r="P819" i="2"/>
  <c r="BI810" i="2"/>
  <c r="BH810" i="2"/>
  <c r="BG810" i="2"/>
  <c r="BF810" i="2"/>
  <c r="T810" i="2"/>
  <c r="R810" i="2"/>
  <c r="P810" i="2"/>
  <c r="BI802" i="2"/>
  <c r="BH802" i="2"/>
  <c r="BG802" i="2"/>
  <c r="BF802" i="2"/>
  <c r="T802" i="2"/>
  <c r="R802" i="2"/>
  <c r="P802" i="2"/>
  <c r="BI797" i="2"/>
  <c r="BH797" i="2"/>
  <c r="BG797" i="2"/>
  <c r="BF797" i="2"/>
  <c r="T797" i="2"/>
  <c r="R797" i="2"/>
  <c r="P797" i="2"/>
  <c r="BI792" i="2"/>
  <c r="BH792" i="2"/>
  <c r="BG792" i="2"/>
  <c r="BF792" i="2"/>
  <c r="T792" i="2"/>
  <c r="R792" i="2"/>
  <c r="P792" i="2"/>
  <c r="BI777" i="2"/>
  <c r="BH777" i="2"/>
  <c r="BG777" i="2"/>
  <c r="BF777" i="2"/>
  <c r="T777" i="2"/>
  <c r="R777" i="2"/>
  <c r="P777" i="2"/>
  <c r="BI762" i="2"/>
  <c r="BH762" i="2"/>
  <c r="BG762" i="2"/>
  <c r="BF762" i="2"/>
  <c r="T762" i="2"/>
  <c r="R762" i="2"/>
  <c r="P762" i="2"/>
  <c r="BI754" i="2"/>
  <c r="BH754" i="2"/>
  <c r="BG754" i="2"/>
  <c r="BF754" i="2"/>
  <c r="T754" i="2"/>
  <c r="T753" i="2"/>
  <c r="R754" i="2"/>
  <c r="R753" i="2"/>
  <c r="P754" i="2"/>
  <c r="P753" i="2" s="1"/>
  <c r="BI748" i="2"/>
  <c r="BH748" i="2"/>
  <c r="BG748" i="2"/>
  <c r="BF748" i="2"/>
  <c r="T748" i="2"/>
  <c r="R748" i="2"/>
  <c r="P748" i="2"/>
  <c r="BI745" i="2"/>
  <c r="BH745" i="2"/>
  <c r="BG745" i="2"/>
  <c r="BF745" i="2"/>
  <c r="T745" i="2"/>
  <c r="R745" i="2"/>
  <c r="P745" i="2"/>
  <c r="BI739" i="2"/>
  <c r="BH739" i="2"/>
  <c r="BG739" i="2"/>
  <c r="BF739" i="2"/>
  <c r="T739" i="2"/>
  <c r="R739" i="2"/>
  <c r="P739" i="2"/>
  <c r="BI733" i="2"/>
  <c r="BH733" i="2"/>
  <c r="BG733" i="2"/>
  <c r="BF733" i="2"/>
  <c r="T733" i="2"/>
  <c r="R733" i="2"/>
  <c r="P733" i="2"/>
  <c r="BI728" i="2"/>
  <c r="BH728" i="2"/>
  <c r="BG728" i="2"/>
  <c r="BF728" i="2"/>
  <c r="T728" i="2"/>
  <c r="R728" i="2"/>
  <c r="P728" i="2"/>
  <c r="BI722" i="2"/>
  <c r="BH722" i="2"/>
  <c r="BG722" i="2"/>
  <c r="BF722" i="2"/>
  <c r="T722" i="2"/>
  <c r="R722" i="2"/>
  <c r="P722" i="2"/>
  <c r="BI716" i="2"/>
  <c r="BH716" i="2"/>
  <c r="BG716" i="2"/>
  <c r="BF716" i="2"/>
  <c r="T716" i="2"/>
  <c r="R716" i="2"/>
  <c r="P716" i="2"/>
  <c r="BI704" i="2"/>
  <c r="BH704" i="2"/>
  <c r="BG704" i="2"/>
  <c r="BF704" i="2"/>
  <c r="T704" i="2"/>
  <c r="R704" i="2"/>
  <c r="P704" i="2"/>
  <c r="BI696" i="2"/>
  <c r="BH696" i="2"/>
  <c r="BG696" i="2"/>
  <c r="BF696" i="2"/>
  <c r="T696" i="2"/>
  <c r="R696" i="2"/>
  <c r="P696" i="2"/>
  <c r="BI684" i="2"/>
  <c r="BH684" i="2"/>
  <c r="BG684" i="2"/>
  <c r="BF684" i="2"/>
  <c r="T684" i="2"/>
  <c r="R684" i="2"/>
  <c r="P684" i="2"/>
  <c r="BI677" i="2"/>
  <c r="BH677" i="2"/>
  <c r="BG677" i="2"/>
  <c r="BF677" i="2"/>
  <c r="T677" i="2"/>
  <c r="R677" i="2"/>
  <c r="P677" i="2"/>
  <c r="BI671" i="2"/>
  <c r="BH671" i="2"/>
  <c r="BG671" i="2"/>
  <c r="BF671" i="2"/>
  <c r="T671" i="2"/>
  <c r="R671" i="2"/>
  <c r="P671" i="2"/>
  <c r="BI664" i="2"/>
  <c r="BH664" i="2"/>
  <c r="BG664" i="2"/>
  <c r="BF664" i="2"/>
  <c r="T664" i="2"/>
  <c r="R664" i="2"/>
  <c r="P664" i="2"/>
  <c r="BI657" i="2"/>
  <c r="BH657" i="2"/>
  <c r="BG657" i="2"/>
  <c r="BF657" i="2"/>
  <c r="T657" i="2"/>
  <c r="R657" i="2"/>
  <c r="P657" i="2"/>
  <c r="BI650" i="2"/>
  <c r="BH650" i="2"/>
  <c r="BG650" i="2"/>
  <c r="BF650" i="2"/>
  <c r="T650" i="2"/>
  <c r="R650" i="2"/>
  <c r="P650" i="2"/>
  <c r="BI643" i="2"/>
  <c r="BH643" i="2"/>
  <c r="BG643" i="2"/>
  <c r="BF643" i="2"/>
  <c r="T643" i="2"/>
  <c r="R643" i="2"/>
  <c r="P643" i="2"/>
  <c r="BI638" i="2"/>
  <c r="BH638" i="2"/>
  <c r="BG638" i="2"/>
  <c r="BF638" i="2"/>
  <c r="T638" i="2"/>
  <c r="R638" i="2"/>
  <c r="P638" i="2"/>
  <c r="BI632" i="2"/>
  <c r="BH632" i="2"/>
  <c r="BG632" i="2"/>
  <c r="BF632" i="2"/>
  <c r="T632" i="2"/>
  <c r="R632" i="2"/>
  <c r="P632" i="2"/>
  <c r="BI630" i="2"/>
  <c r="BH630" i="2"/>
  <c r="BG630" i="2"/>
  <c r="BF630" i="2"/>
  <c r="T630" i="2"/>
  <c r="R630" i="2"/>
  <c r="P630" i="2"/>
  <c r="BI624" i="2"/>
  <c r="BH624" i="2"/>
  <c r="BG624" i="2"/>
  <c r="BF624" i="2"/>
  <c r="T624" i="2"/>
  <c r="R624" i="2"/>
  <c r="P624" i="2"/>
  <c r="BI611" i="2"/>
  <c r="BH611" i="2"/>
  <c r="BG611" i="2"/>
  <c r="BF611" i="2"/>
  <c r="T611" i="2"/>
  <c r="R611" i="2"/>
  <c r="P611" i="2"/>
  <c r="BI602" i="2"/>
  <c r="BH602" i="2"/>
  <c r="BG602" i="2"/>
  <c r="BF602" i="2"/>
  <c r="T602" i="2"/>
  <c r="R602" i="2"/>
  <c r="P602" i="2"/>
  <c r="BI599" i="2"/>
  <c r="BH599" i="2"/>
  <c r="BG599" i="2"/>
  <c r="BF599" i="2"/>
  <c r="T599" i="2"/>
  <c r="R599" i="2"/>
  <c r="P599" i="2"/>
  <c r="BI595" i="2"/>
  <c r="BH595" i="2"/>
  <c r="BG595" i="2"/>
  <c r="BF595" i="2"/>
  <c r="T595" i="2"/>
  <c r="R595" i="2"/>
  <c r="P595" i="2"/>
  <c r="BI591" i="2"/>
  <c r="BH591" i="2"/>
  <c r="BG591" i="2"/>
  <c r="BF591" i="2"/>
  <c r="T591" i="2"/>
  <c r="R591" i="2"/>
  <c r="P591" i="2"/>
  <c r="BI587" i="2"/>
  <c r="BH587" i="2"/>
  <c r="BG587" i="2"/>
  <c r="BF587" i="2"/>
  <c r="T587" i="2"/>
  <c r="R587" i="2"/>
  <c r="P587" i="2"/>
  <c r="BI583" i="2"/>
  <c r="BH583" i="2"/>
  <c r="BG583" i="2"/>
  <c r="BF583" i="2"/>
  <c r="T583" i="2"/>
  <c r="R583" i="2"/>
  <c r="P583" i="2"/>
  <c r="BI578" i="2"/>
  <c r="BH578" i="2"/>
  <c r="BG578" i="2"/>
  <c r="BF578" i="2"/>
  <c r="T578" i="2"/>
  <c r="R578" i="2"/>
  <c r="P578" i="2"/>
  <c r="BI570" i="2"/>
  <c r="BH570" i="2"/>
  <c r="BG570" i="2"/>
  <c r="BF570" i="2"/>
  <c r="T570" i="2"/>
  <c r="R570" i="2"/>
  <c r="P570" i="2"/>
  <c r="BI565" i="2"/>
  <c r="BH565" i="2"/>
  <c r="BG565" i="2"/>
  <c r="BF565" i="2"/>
  <c r="T565" i="2"/>
  <c r="T558" i="2"/>
  <c r="R565" i="2"/>
  <c r="P565" i="2"/>
  <c r="BI559" i="2"/>
  <c r="BH559" i="2"/>
  <c r="BG559" i="2"/>
  <c r="BF559" i="2"/>
  <c r="T559" i="2"/>
  <c r="R559" i="2"/>
  <c r="R558" i="2" s="1"/>
  <c r="P559" i="2"/>
  <c r="P558" i="2" s="1"/>
  <c r="BI547" i="2"/>
  <c r="BH547" i="2"/>
  <c r="BG547" i="2"/>
  <c r="BF547" i="2"/>
  <c r="T547" i="2"/>
  <c r="R547" i="2"/>
  <c r="P547" i="2"/>
  <c r="BI538" i="2"/>
  <c r="BH538" i="2"/>
  <c r="BG538" i="2"/>
  <c r="BF538" i="2"/>
  <c r="T538" i="2"/>
  <c r="R538" i="2"/>
  <c r="P538" i="2"/>
  <c r="BI531" i="2"/>
  <c r="BH531" i="2"/>
  <c r="BG531" i="2"/>
  <c r="BF531" i="2"/>
  <c r="T531" i="2"/>
  <c r="R531" i="2"/>
  <c r="P531" i="2"/>
  <c r="BI525" i="2"/>
  <c r="BH525" i="2"/>
  <c r="BG525" i="2"/>
  <c r="BF525" i="2"/>
  <c r="T525" i="2"/>
  <c r="R525" i="2"/>
  <c r="P525" i="2"/>
  <c r="BI522" i="2"/>
  <c r="BH522" i="2"/>
  <c r="BG522" i="2"/>
  <c r="BF522" i="2"/>
  <c r="T522" i="2"/>
  <c r="R522" i="2"/>
  <c r="P522" i="2"/>
  <c r="BI517" i="2"/>
  <c r="BH517" i="2"/>
  <c r="BG517" i="2"/>
  <c r="BF517" i="2"/>
  <c r="T517" i="2"/>
  <c r="R517" i="2"/>
  <c r="P517" i="2"/>
  <c r="BI511" i="2"/>
  <c r="BH511" i="2"/>
  <c r="BG511" i="2"/>
  <c r="BF511" i="2"/>
  <c r="T511" i="2"/>
  <c r="R511" i="2"/>
  <c r="P511" i="2"/>
  <c r="BI500" i="2"/>
  <c r="BH500" i="2"/>
  <c r="BG500" i="2"/>
  <c r="BF500" i="2"/>
  <c r="T500" i="2"/>
  <c r="R500" i="2"/>
  <c r="P500" i="2"/>
  <c r="BI494" i="2"/>
  <c r="BH494" i="2"/>
  <c r="BG494" i="2"/>
  <c r="BF494" i="2"/>
  <c r="T494" i="2"/>
  <c r="R494" i="2"/>
  <c r="P494" i="2"/>
  <c r="BI487" i="2"/>
  <c r="BH487" i="2"/>
  <c r="BG487" i="2"/>
  <c r="BF487" i="2"/>
  <c r="T487" i="2"/>
  <c r="R487" i="2"/>
  <c r="P487" i="2"/>
  <c r="BI481" i="2"/>
  <c r="BH481" i="2"/>
  <c r="BG481" i="2"/>
  <c r="BF481" i="2"/>
  <c r="T481" i="2"/>
  <c r="R481" i="2"/>
  <c r="P481" i="2"/>
  <c r="BI476" i="2"/>
  <c r="BH476" i="2"/>
  <c r="BG476" i="2"/>
  <c r="BF476" i="2"/>
  <c r="T476" i="2"/>
  <c r="R476" i="2"/>
  <c r="P476" i="2"/>
  <c r="BI470" i="2"/>
  <c r="BH470" i="2"/>
  <c r="BG470" i="2"/>
  <c r="BF470" i="2"/>
  <c r="T470" i="2"/>
  <c r="R470" i="2"/>
  <c r="P470" i="2"/>
  <c r="BI461" i="2"/>
  <c r="BH461" i="2"/>
  <c r="BG461" i="2"/>
  <c r="BF461" i="2"/>
  <c r="T461" i="2"/>
  <c r="R461" i="2"/>
  <c r="P461" i="2"/>
  <c r="BI452" i="2"/>
  <c r="BH452" i="2"/>
  <c r="BG452" i="2"/>
  <c r="BF452" i="2"/>
  <c r="T452" i="2"/>
  <c r="R452" i="2"/>
  <c r="P452" i="2"/>
  <c r="BI443" i="2"/>
  <c r="BH443" i="2"/>
  <c r="BG443" i="2"/>
  <c r="BF443" i="2"/>
  <c r="T443" i="2"/>
  <c r="R443" i="2"/>
  <c r="P443" i="2"/>
  <c r="BI434" i="2"/>
  <c r="BH434" i="2"/>
  <c r="BG434" i="2"/>
  <c r="BF434" i="2"/>
  <c r="T434" i="2"/>
  <c r="R434" i="2"/>
  <c r="P434" i="2"/>
  <c r="BI429" i="2"/>
  <c r="BH429" i="2"/>
  <c r="BG429" i="2"/>
  <c r="BF429" i="2"/>
  <c r="T429" i="2"/>
  <c r="R429" i="2"/>
  <c r="P429" i="2"/>
  <c r="BI424" i="2"/>
  <c r="BH424" i="2"/>
  <c r="BG424" i="2"/>
  <c r="BF424" i="2"/>
  <c r="T424" i="2"/>
  <c r="R424" i="2"/>
  <c r="P424" i="2"/>
  <c r="BI419" i="2"/>
  <c r="BH419" i="2"/>
  <c r="BG419" i="2"/>
  <c r="BF419" i="2"/>
  <c r="T419" i="2"/>
  <c r="R419" i="2"/>
  <c r="P419" i="2"/>
  <c r="BI417" i="2"/>
  <c r="BH417" i="2"/>
  <c r="BG417" i="2"/>
  <c r="BF417" i="2"/>
  <c r="T417" i="2"/>
  <c r="R417" i="2"/>
  <c r="P417" i="2"/>
  <c r="BI415" i="2"/>
  <c r="BH415" i="2"/>
  <c r="BG415" i="2"/>
  <c r="BF415" i="2"/>
  <c r="T415" i="2"/>
  <c r="R415" i="2"/>
  <c r="P415" i="2"/>
  <c r="BI409" i="2"/>
  <c r="BH409" i="2"/>
  <c r="BG409" i="2"/>
  <c r="BF409" i="2"/>
  <c r="T409" i="2"/>
  <c r="R409" i="2"/>
  <c r="P409" i="2"/>
  <c r="BI403" i="2"/>
  <c r="BH403" i="2"/>
  <c r="BG403" i="2"/>
  <c r="BF403" i="2"/>
  <c r="T403" i="2"/>
  <c r="R403" i="2"/>
  <c r="P403" i="2"/>
  <c r="BI398" i="2"/>
  <c r="BH398" i="2"/>
  <c r="BG398" i="2"/>
  <c r="BF398" i="2"/>
  <c r="T398" i="2"/>
  <c r="R398" i="2"/>
  <c r="P398" i="2"/>
  <c r="BI392" i="2"/>
  <c r="BH392" i="2"/>
  <c r="BG392" i="2"/>
  <c r="BF392" i="2"/>
  <c r="T392" i="2"/>
  <c r="R392" i="2"/>
  <c r="P392" i="2"/>
  <c r="BI387" i="2"/>
  <c r="BH387" i="2"/>
  <c r="BG387" i="2"/>
  <c r="BF387" i="2"/>
  <c r="T387" i="2"/>
  <c r="R387" i="2"/>
  <c r="P387" i="2"/>
  <c r="BI381" i="2"/>
  <c r="BH381" i="2"/>
  <c r="BG381" i="2"/>
  <c r="BF381" i="2"/>
  <c r="T381" i="2"/>
  <c r="R381" i="2"/>
  <c r="P381" i="2"/>
  <c r="BI377" i="2"/>
  <c r="BH377" i="2"/>
  <c r="BG377" i="2"/>
  <c r="BF377" i="2"/>
  <c r="T377" i="2"/>
  <c r="R377" i="2"/>
  <c r="P377" i="2"/>
  <c r="BI368" i="2"/>
  <c r="BH368" i="2"/>
  <c r="BG368" i="2"/>
  <c r="BF368" i="2"/>
  <c r="T368" i="2"/>
  <c r="R368" i="2"/>
  <c r="P368" i="2"/>
  <c r="BI362" i="2"/>
  <c r="BH362" i="2"/>
  <c r="BG362" i="2"/>
  <c r="BF362" i="2"/>
  <c r="T362" i="2"/>
  <c r="R362" i="2"/>
  <c r="P362" i="2"/>
  <c r="BI357" i="2"/>
  <c r="BH357" i="2"/>
  <c r="BG357" i="2"/>
  <c r="BF357" i="2"/>
  <c r="T357" i="2"/>
  <c r="R357" i="2"/>
  <c r="P357" i="2"/>
  <c r="BI353" i="2"/>
  <c r="BH353" i="2"/>
  <c r="BG353" i="2"/>
  <c r="BF353" i="2"/>
  <c r="T353" i="2"/>
  <c r="R353" i="2"/>
  <c r="P353" i="2"/>
  <c r="BI348" i="2"/>
  <c r="BH348" i="2"/>
  <c r="BG348" i="2"/>
  <c r="BF348" i="2"/>
  <c r="T348" i="2"/>
  <c r="R348" i="2"/>
  <c r="P348" i="2"/>
  <c r="BI345" i="2"/>
  <c r="BH345" i="2"/>
  <c r="BG345" i="2"/>
  <c r="BF345" i="2"/>
  <c r="T345" i="2"/>
  <c r="R345" i="2"/>
  <c r="P345" i="2"/>
  <c r="BI339" i="2"/>
  <c r="BH339" i="2"/>
  <c r="BG339" i="2"/>
  <c r="BF339" i="2"/>
  <c r="T339" i="2"/>
  <c r="R339" i="2"/>
  <c r="P339" i="2"/>
  <c r="BI333" i="2"/>
  <c r="BH333" i="2"/>
  <c r="BG333" i="2"/>
  <c r="BF333" i="2"/>
  <c r="T333" i="2"/>
  <c r="R333" i="2"/>
  <c r="P333" i="2"/>
  <c r="BI328" i="2"/>
  <c r="BH328" i="2"/>
  <c r="BG328" i="2"/>
  <c r="BF328" i="2"/>
  <c r="T328" i="2"/>
  <c r="R328" i="2"/>
  <c r="P328" i="2"/>
  <c r="BI322" i="2"/>
  <c r="BH322" i="2"/>
  <c r="BG322" i="2"/>
  <c r="BF322" i="2"/>
  <c r="T322" i="2"/>
  <c r="R322" i="2"/>
  <c r="P322" i="2"/>
  <c r="BI317" i="2"/>
  <c r="BH317" i="2"/>
  <c r="BG317" i="2"/>
  <c r="BF317" i="2"/>
  <c r="T317" i="2"/>
  <c r="R317" i="2"/>
  <c r="P317" i="2"/>
  <c r="BI313" i="2"/>
  <c r="BH313" i="2"/>
  <c r="BG313" i="2"/>
  <c r="BF313" i="2"/>
  <c r="T313" i="2"/>
  <c r="R313" i="2"/>
  <c r="P313" i="2"/>
  <c r="BI306" i="2"/>
  <c r="BH306" i="2"/>
  <c r="BG306" i="2"/>
  <c r="BF306" i="2"/>
  <c r="T306" i="2"/>
  <c r="R306" i="2"/>
  <c r="P306" i="2"/>
  <c r="BI300" i="2"/>
  <c r="BH300" i="2"/>
  <c r="BG300" i="2"/>
  <c r="BF300" i="2"/>
  <c r="T300" i="2"/>
  <c r="R300" i="2"/>
  <c r="P300" i="2"/>
  <c r="BI295" i="2"/>
  <c r="BH295" i="2"/>
  <c r="BG295" i="2"/>
  <c r="BF295" i="2"/>
  <c r="T295" i="2"/>
  <c r="R295" i="2"/>
  <c r="P295" i="2"/>
  <c r="BI289" i="2"/>
  <c r="BH289" i="2"/>
  <c r="BG289" i="2"/>
  <c r="BF289" i="2"/>
  <c r="T289" i="2"/>
  <c r="R289" i="2"/>
  <c r="P289" i="2"/>
  <c r="BI279" i="2"/>
  <c r="BH279" i="2"/>
  <c r="BG279" i="2"/>
  <c r="BF279" i="2"/>
  <c r="T279" i="2"/>
  <c r="R279" i="2"/>
  <c r="P279" i="2"/>
  <c r="BI273" i="2"/>
  <c r="BH273" i="2"/>
  <c r="BG273" i="2"/>
  <c r="BF273" i="2"/>
  <c r="T273" i="2"/>
  <c r="R273" i="2"/>
  <c r="P273" i="2"/>
  <c r="BI269" i="2"/>
  <c r="BH269" i="2"/>
  <c r="BG269" i="2"/>
  <c r="BF269" i="2"/>
  <c r="T269" i="2"/>
  <c r="R269" i="2"/>
  <c r="P269" i="2"/>
  <c r="BI260" i="2"/>
  <c r="BH260" i="2"/>
  <c r="BG260" i="2"/>
  <c r="BF260" i="2"/>
  <c r="T260" i="2"/>
  <c r="R260" i="2"/>
  <c r="P260" i="2"/>
  <c r="BI249" i="2"/>
  <c r="BH249" i="2"/>
  <c r="BG249" i="2"/>
  <c r="BF249" i="2"/>
  <c r="T249" i="2"/>
  <c r="R249" i="2"/>
  <c r="P249" i="2"/>
  <c r="BI245" i="2"/>
  <c r="BH245" i="2"/>
  <c r="BG245" i="2"/>
  <c r="BF245" i="2"/>
  <c r="T245" i="2"/>
  <c r="R245" i="2"/>
  <c r="P245" i="2"/>
  <c r="BI239" i="2"/>
  <c r="BH239" i="2"/>
  <c r="BG239" i="2"/>
  <c r="BF239" i="2"/>
  <c r="T239" i="2"/>
  <c r="R239" i="2"/>
  <c r="P239" i="2"/>
  <c r="BI234" i="2"/>
  <c r="BH234" i="2"/>
  <c r="BG234" i="2"/>
  <c r="BF234" i="2"/>
  <c r="T234" i="2"/>
  <c r="R234" i="2"/>
  <c r="P234" i="2"/>
  <c r="BI223" i="2"/>
  <c r="BH223" i="2"/>
  <c r="BG223" i="2"/>
  <c r="BF223" i="2"/>
  <c r="T223" i="2"/>
  <c r="R223" i="2"/>
  <c r="P223" i="2"/>
  <c r="BI218" i="2"/>
  <c r="BH218" i="2"/>
  <c r="BG218" i="2"/>
  <c r="BF218" i="2"/>
  <c r="T218" i="2"/>
  <c r="R218" i="2"/>
  <c r="P218" i="2"/>
  <c r="BI207" i="2"/>
  <c r="BH207" i="2"/>
  <c r="BG207" i="2"/>
  <c r="BF207" i="2"/>
  <c r="T207" i="2"/>
  <c r="R207" i="2"/>
  <c r="P207" i="2"/>
  <c r="BI194" i="2"/>
  <c r="BH194" i="2"/>
  <c r="BG194" i="2"/>
  <c r="BF194" i="2"/>
  <c r="T194" i="2"/>
  <c r="R194" i="2"/>
  <c r="P194" i="2"/>
  <c r="BI186" i="2"/>
  <c r="BH186" i="2"/>
  <c r="BG186" i="2"/>
  <c r="BF186" i="2"/>
  <c r="T186" i="2"/>
  <c r="R186" i="2"/>
  <c r="P186" i="2"/>
  <c r="BI178" i="2"/>
  <c r="BH178" i="2"/>
  <c r="BG178" i="2"/>
  <c r="BF178" i="2"/>
  <c r="T178" i="2"/>
  <c r="R178" i="2"/>
  <c r="P178" i="2"/>
  <c r="BI170" i="2"/>
  <c r="BH170" i="2"/>
  <c r="BG170" i="2"/>
  <c r="BF170" i="2"/>
  <c r="T170" i="2"/>
  <c r="R170" i="2"/>
  <c r="P170" i="2"/>
  <c r="BI165" i="2"/>
  <c r="BH165" i="2"/>
  <c r="BG165" i="2"/>
  <c r="BF165" i="2"/>
  <c r="T165" i="2"/>
  <c r="R165" i="2"/>
  <c r="P165" i="2"/>
  <c r="BI156" i="2"/>
  <c r="BH156" i="2"/>
  <c r="BG156" i="2"/>
  <c r="BF156" i="2"/>
  <c r="T156" i="2"/>
  <c r="R156" i="2"/>
  <c r="P156" i="2"/>
  <c r="BI147" i="2"/>
  <c r="BH147" i="2"/>
  <c r="BG147" i="2"/>
  <c r="BF147" i="2"/>
  <c r="T147" i="2"/>
  <c r="R147" i="2"/>
  <c r="P147" i="2"/>
  <c r="BI136" i="2"/>
  <c r="BH136" i="2"/>
  <c r="BG136" i="2"/>
  <c r="BF136" i="2"/>
  <c r="T136" i="2"/>
  <c r="R136" i="2"/>
  <c r="P136" i="2"/>
  <c r="BI130" i="2"/>
  <c r="BH130" i="2"/>
  <c r="BG130" i="2"/>
  <c r="BF130" i="2"/>
  <c r="T130" i="2"/>
  <c r="R130" i="2"/>
  <c r="P130" i="2"/>
  <c r="BI123" i="2"/>
  <c r="BH123" i="2"/>
  <c r="BG123" i="2"/>
  <c r="BF123" i="2"/>
  <c r="T123" i="2"/>
  <c r="R123" i="2"/>
  <c r="P123" i="2"/>
  <c r="BI118" i="2"/>
  <c r="BH118" i="2"/>
  <c r="BG118" i="2"/>
  <c r="BF118" i="2"/>
  <c r="T118" i="2"/>
  <c r="R118" i="2"/>
  <c r="P118" i="2"/>
  <c r="BI112" i="2"/>
  <c r="BH112" i="2"/>
  <c r="BG112" i="2"/>
  <c r="BF112" i="2"/>
  <c r="T112" i="2"/>
  <c r="R112" i="2"/>
  <c r="P112" i="2"/>
  <c r="BI106" i="2"/>
  <c r="BH106" i="2"/>
  <c r="BG106" i="2"/>
  <c r="BF106" i="2"/>
  <c r="T106" i="2"/>
  <c r="R106" i="2"/>
  <c r="P106" i="2"/>
  <c r="BI100" i="2"/>
  <c r="BH100" i="2"/>
  <c r="BG100" i="2"/>
  <c r="BF100" i="2"/>
  <c r="T100" i="2"/>
  <c r="R100" i="2"/>
  <c r="P100" i="2"/>
  <c r="F93" i="2"/>
  <c r="F91" i="2"/>
  <c r="E89" i="2"/>
  <c r="F58" i="2"/>
  <c r="F56" i="2"/>
  <c r="E54" i="2"/>
  <c r="J26" i="2"/>
  <c r="E26" i="2"/>
  <c r="J94" i="2" s="1"/>
  <c r="J25" i="2"/>
  <c r="J23" i="2"/>
  <c r="E23" i="2"/>
  <c r="J58" i="2"/>
  <c r="J22" i="2"/>
  <c r="J20" i="2"/>
  <c r="E20" i="2"/>
  <c r="F59" i="2" s="1"/>
  <c r="J19" i="2"/>
  <c r="J14" i="2"/>
  <c r="J91" i="2"/>
  <c r="E7" i="2"/>
  <c r="E50" i="2" s="1"/>
  <c r="L50" i="1"/>
  <c r="AM50" i="1"/>
  <c r="AM49" i="1"/>
  <c r="L49" i="1"/>
  <c r="AM47" i="1"/>
  <c r="L47" i="1"/>
  <c r="L45" i="1"/>
  <c r="L44" i="1"/>
  <c r="J578" i="2"/>
  <c r="BK762" i="2"/>
  <c r="J777" i="2"/>
  <c r="BK261" i="4"/>
  <c r="J507" i="4"/>
  <c r="BK595" i="2"/>
  <c r="J317" i="2"/>
  <c r="BK880" i="2"/>
  <c r="BK602" i="2"/>
  <c r="BK147" i="3"/>
  <c r="J472" i="4"/>
  <c r="J104" i="5"/>
  <c r="BK196" i="6"/>
  <c r="BK208" i="4"/>
  <c r="J106" i="2"/>
  <c r="BK207" i="2"/>
  <c r="J91" i="3"/>
  <c r="J113" i="4"/>
  <c r="BK433" i="4"/>
  <c r="J234" i="6"/>
  <c r="J146" i="5"/>
  <c r="J134" i="6"/>
  <c r="BK862" i="2"/>
  <c r="J403" i="2"/>
  <c r="BK126" i="3"/>
  <c r="BK359" i="4"/>
  <c r="BK121" i="5"/>
  <c r="J121" i="6"/>
  <c r="J87" i="6"/>
  <c r="BK403" i="2"/>
  <c r="BK632" i="2"/>
  <c r="BK100" i="2"/>
  <c r="BK99" i="3"/>
  <c r="J312" i="4"/>
  <c r="BK221" i="4"/>
  <c r="J409" i="2"/>
  <c r="J95" i="3"/>
  <c r="BK507" i="4"/>
  <c r="J374" i="4"/>
  <c r="J339" i="4"/>
  <c r="J632" i="2"/>
  <c r="BK819" i="2"/>
  <c r="BK178" i="2"/>
  <c r="BK104" i="3"/>
  <c r="BK489" i="4"/>
  <c r="J231" i="4"/>
  <c r="J208" i="4"/>
  <c r="J118" i="2"/>
  <c r="J245" i="2"/>
  <c r="BK345" i="2"/>
  <c r="J99" i="3"/>
  <c r="J279" i="4"/>
  <c r="BK231" i="4"/>
  <c r="BK777" i="2"/>
  <c r="J657" i="2"/>
  <c r="J123" i="2"/>
  <c r="J249" i="2"/>
  <c r="BK104" i="5"/>
  <c r="J896" i="2"/>
  <c r="BK538" i="2"/>
  <c r="J915" i="2"/>
  <c r="BK118" i="3"/>
  <c r="BK427" i="4"/>
  <c r="BK141" i="6"/>
  <c r="BK353" i="4"/>
  <c r="J166" i="5"/>
  <c r="J417" i="2"/>
  <c r="BK547" i="2"/>
  <c r="BK317" i="2"/>
  <c r="J196" i="3"/>
  <c r="J287" i="4"/>
  <c r="BK392" i="2"/>
  <c r="BK583" i="2"/>
  <c r="J306" i="2"/>
  <c r="J165" i="2"/>
  <c r="J353" i="2"/>
  <c r="J415" i="2"/>
  <c r="BK136" i="2"/>
  <c r="BK333" i="4"/>
  <c r="BK146" i="4"/>
  <c r="BK114" i="6"/>
  <c r="BK186" i="6"/>
  <c r="J223" i="6"/>
  <c r="BK739" i="2"/>
  <c r="BK696" i="2"/>
  <c r="BK470" i="2"/>
  <c r="BK296" i="4"/>
  <c r="J261" i="4"/>
  <c r="J196" i="6"/>
  <c r="BK181" i="6"/>
  <c r="J443" i="2"/>
  <c r="J137" i="3"/>
  <c r="BK131" i="4"/>
  <c r="J477" i="4"/>
  <c r="J295" i="2"/>
  <c r="J599" i="2"/>
  <c r="J408" i="4"/>
  <c r="BK650" i="2"/>
  <c r="J333" i="2"/>
  <c r="J164" i="3"/>
  <c r="J369" i="4"/>
  <c r="J228" i="6"/>
  <c r="J218" i="2"/>
  <c r="BK156" i="2"/>
  <c r="BK279" i="2"/>
  <c r="BK152" i="3"/>
  <c r="J427" i="4"/>
  <c r="J872" i="2"/>
  <c r="J933" i="2"/>
  <c r="J602" i="2"/>
  <c r="BK109" i="3"/>
  <c r="J306" i="4"/>
  <c r="BK236" i="4"/>
  <c r="J160" i="3"/>
  <c r="BK240" i="4"/>
  <c r="J113" i="5"/>
  <c r="BK164" i="6"/>
  <c r="J186" i="6"/>
  <c r="BK565" i="2"/>
  <c r="BK943" i="2"/>
  <c r="J565" i="2"/>
  <c r="BK118" i="2"/>
  <c r="J364" i="4"/>
  <c r="J130" i="5"/>
  <c r="BK147" i="6"/>
  <c r="BK228" i="6"/>
  <c r="J511" i="2"/>
  <c r="BK415" i="2"/>
  <c r="J101" i="4"/>
  <c r="BK457" i="4"/>
  <c r="J117" i="5"/>
  <c r="J217" i="6"/>
  <c r="BK107" i="6"/>
  <c r="J357" i="2"/>
  <c r="J104" i="3"/>
  <c r="BK204" i="4"/>
  <c r="J359" i="4"/>
  <c r="BK624" i="2"/>
  <c r="J269" i="2"/>
  <c r="J516" i="4"/>
  <c r="J173" i="4"/>
  <c r="J888" i="2"/>
  <c r="BK948" i="2"/>
  <c r="BK487" i="2"/>
  <c r="BK170" i="3"/>
  <c r="BK166" i="5"/>
  <c r="J99" i="6"/>
  <c r="BK172" i="6"/>
  <c r="J836" i="2"/>
  <c r="J671" i="2"/>
  <c r="J122" i="3"/>
  <c r="BK516" i="4"/>
  <c r="J441" i="4"/>
  <c r="J141" i="5"/>
  <c r="BK664" i="2"/>
  <c r="BK387" i="2"/>
  <c r="BK188" i="4"/>
  <c r="J527" i="4"/>
  <c r="BK523" i="4"/>
  <c r="J156" i="4"/>
  <c r="J333" i="4"/>
  <c r="BK570" i="2"/>
  <c r="J100" i="2"/>
  <c r="BK151" i="4"/>
  <c r="J151" i="4"/>
  <c r="BK223" i="6"/>
  <c r="J494" i="4"/>
  <c r="BK156" i="5"/>
  <c r="J449" i="4"/>
  <c r="J161" i="5"/>
  <c r="J186" i="2"/>
  <c r="J531" i="2"/>
  <c r="BK260" i="2"/>
  <c r="BK643" i="2"/>
  <c r="J461" i="2"/>
  <c r="BK226" i="4"/>
  <c r="J185" i="5"/>
  <c r="BK201" i="6"/>
  <c r="BK128" i="6"/>
  <c r="J810" i="2"/>
  <c r="J476" i="2"/>
  <c r="J862" i="2"/>
  <c r="J204" i="4"/>
  <c r="BK113" i="4"/>
  <c r="BK126" i="5"/>
  <c r="BK417" i="2"/>
  <c r="J880" i="2"/>
  <c r="BK186" i="2"/>
  <c r="J135" i="5"/>
  <c r="J300" i="2"/>
  <c r="J381" i="2"/>
  <c r="J109" i="3"/>
  <c r="BK113" i="5"/>
  <c r="BK99" i="6"/>
  <c r="J828" i="2"/>
  <c r="BK348" i="2"/>
  <c r="J748" i="2"/>
  <c r="BK915" i="2"/>
  <c r="BK357" i="2"/>
  <c r="J638" i="2"/>
  <c r="J313" i="2"/>
  <c r="BK164" i="3"/>
  <c r="BK389" i="4"/>
  <c r="BK921" i="2"/>
  <c r="J184" i="3"/>
  <c r="J125" i="4"/>
  <c r="J141" i="6"/>
  <c r="BK217" i="6"/>
  <c r="BK872" i="2"/>
  <c r="BK409" i="2"/>
  <c r="BK463" i="4"/>
  <c r="BK704" i="2"/>
  <c r="BK792" i="2"/>
  <c r="J921" i="2"/>
  <c r="BK269" i="2"/>
  <c r="BK461" i="2"/>
  <c r="BK927" i="2"/>
  <c r="J704" i="2"/>
  <c r="BK184" i="3"/>
  <c r="J91" i="5"/>
  <c r="BK191" i="6"/>
  <c r="BK121" i="6"/>
  <c r="BK92" i="6"/>
  <c r="BK638" i="2"/>
  <c r="J170" i="3"/>
  <c r="J107" i="4"/>
  <c r="J167" i="4"/>
  <c r="BK99" i="5"/>
  <c r="BK87" i="6"/>
  <c r="J481" i="2"/>
  <c r="BK170" i="2"/>
  <c r="J595" i="2"/>
  <c r="BK300" i="2"/>
  <c r="J395" i="4"/>
  <c r="J523" i="4"/>
  <c r="J570" i="2"/>
  <c r="J279" i="2"/>
  <c r="BK223" i="2"/>
  <c r="BK95" i="3"/>
  <c r="BK483" i="4"/>
  <c r="J494" i="2"/>
  <c r="J927" i="2"/>
  <c r="J696" i="2"/>
  <c r="J131" i="3"/>
  <c r="J226" i="4"/>
  <c r="BK472" i="4"/>
  <c r="J211" i="6"/>
  <c r="BK591" i="2"/>
  <c r="J470" i="2"/>
  <c r="BK797" i="2"/>
  <c r="BK194" i="2"/>
  <c r="BK192" i="4"/>
  <c r="J429" i="2"/>
  <c r="J797" i="2"/>
  <c r="BK906" i="2"/>
  <c r="J147" i="2"/>
  <c r="J547" i="2"/>
  <c r="J194" i="2"/>
  <c r="BK252" i="4"/>
  <c r="J489" i="4"/>
  <c r="BK95" i="5"/>
  <c r="BK810" i="2"/>
  <c r="BK234" i="2"/>
  <c r="BK630" i="2"/>
  <c r="J802" i="2"/>
  <c r="BK398" i="2"/>
  <c r="BK137" i="3"/>
  <c r="BK494" i="4"/>
  <c r="J948" i="2"/>
  <c r="BK511" i="2"/>
  <c r="BK671" i="2"/>
  <c r="BK611" i="2"/>
  <c r="BK733" i="2"/>
  <c r="BK369" i="4"/>
  <c r="J191" i="6"/>
  <c r="BK134" i="6"/>
  <c r="J339" i="2"/>
  <c r="J239" i="2"/>
  <c r="BK505" i="4"/>
  <c r="BK477" i="4"/>
  <c r="BK161" i="5"/>
  <c r="BK234" i="6"/>
  <c r="J289" i="2"/>
  <c r="BK408" i="4"/>
  <c r="BK173" i="4"/>
  <c r="BK165" i="2"/>
  <c r="BK525" i="2"/>
  <c r="BK131" i="3"/>
  <c r="J252" i="4"/>
  <c r="J121" i="5"/>
  <c r="J107" i="6"/>
  <c r="BK578" i="2"/>
  <c r="BK933" i="2"/>
  <c r="J421" i="4"/>
  <c r="J131" i="4"/>
  <c r="BK684" i="2"/>
  <c r="BK481" i="2"/>
  <c r="AS55" i="1"/>
  <c r="BK374" i="4"/>
  <c r="BK346" i="4"/>
  <c r="BK180" i="4"/>
  <c r="J847" i="2"/>
  <c r="J112" i="2"/>
  <c r="BK246" i="4"/>
  <c r="BK117" i="5"/>
  <c r="J114" i="6"/>
  <c r="J146" i="4"/>
  <c r="BK106" i="2"/>
  <c r="J483" i="4"/>
  <c r="BK107" i="4"/>
  <c r="J745" i="2"/>
  <c r="BK147" i="2"/>
  <c r="BK745" i="2"/>
  <c r="J273" i="2"/>
  <c r="BK158" i="3"/>
  <c r="J198" i="4"/>
  <c r="J173" i="5"/>
  <c r="J147" i="6"/>
  <c r="J722" i="2"/>
  <c r="BK156" i="3"/>
  <c r="J161" i="4"/>
  <c r="BK150" i="5"/>
  <c r="BK112" i="2"/>
  <c r="J677" i="2"/>
  <c r="BK295" i="2"/>
  <c r="BK587" i="2"/>
  <c r="BK130" i="2"/>
  <c r="J511" i="4"/>
  <c r="BK101" i="4"/>
  <c r="BK938" i="2"/>
  <c r="BK123" i="2"/>
  <c r="BK143" i="3"/>
  <c r="BK214" i="4"/>
  <c r="J611" i="2"/>
  <c r="J819" i="2"/>
  <c r="J223" i="2"/>
  <c r="BK364" i="4"/>
  <c r="J452" i="2"/>
  <c r="J630" i="2"/>
  <c r="J260" i="2"/>
  <c r="BK160" i="3"/>
  <c r="BK527" i="4"/>
  <c r="BK273" i="2"/>
  <c r="BK333" i="2"/>
  <c r="J424" i="2"/>
  <c r="BK306" i="2"/>
  <c r="J126" i="5"/>
  <c r="BK419" i="2"/>
  <c r="BK429" i="2"/>
  <c r="J178" i="2"/>
  <c r="BK122" i="3"/>
  <c r="BK418" i="4"/>
  <c r="BK211" i="6"/>
  <c r="J206" i="6"/>
  <c r="J418" i="4"/>
  <c r="J433" i="4"/>
  <c r="J559" i="2"/>
  <c r="J684" i="2"/>
  <c r="J517" i="2"/>
  <c r="J126" i="3"/>
  <c r="BK173" i="5"/>
  <c r="J906" i="2"/>
  <c r="BK559" i="2"/>
  <c r="BK888" i="2"/>
  <c r="J398" i="2"/>
  <c r="BK91" i="3"/>
  <c r="J389" i="4"/>
  <c r="J353" i="4"/>
  <c r="J95" i="5"/>
  <c r="J201" i="6"/>
  <c r="BK434" i="2"/>
  <c r="BK377" i="2"/>
  <c r="J207" i="2"/>
  <c r="BK421" i="4"/>
  <c r="J180" i="4"/>
  <c r="BK91" i="5"/>
  <c r="J128" i="6"/>
  <c r="BK754" i="2"/>
  <c r="J538" i="2"/>
  <c r="BK657" i="2"/>
  <c r="BK339" i="4"/>
  <c r="BK511" i="4"/>
  <c r="BK599" i="2"/>
  <c r="BK728" i="2"/>
  <c r="J346" i="4"/>
  <c r="BK118" i="4"/>
  <c r="BK802" i="2"/>
  <c r="BK328" i="2"/>
  <c r="J624" i="2"/>
  <c r="BK476" i="2"/>
  <c r="BK161" i="4"/>
  <c r="BK499" i="4"/>
  <c r="BK141" i="5"/>
  <c r="J155" i="6"/>
  <c r="BK722" i="2"/>
  <c r="BK443" i="2"/>
  <c r="J345" i="2"/>
  <c r="BK306" i="4"/>
  <c r="J118" i="4"/>
  <c r="BK500" i="2"/>
  <c r="J943" i="2"/>
  <c r="BK313" i="2"/>
  <c r="J147" i="3"/>
  <c r="BK381" i="2"/>
  <c r="J868" i="2"/>
  <c r="BK270" i="4"/>
  <c r="J156" i="5"/>
  <c r="BK206" i="6"/>
  <c r="J754" i="2"/>
  <c r="BK900" i="2"/>
  <c r="J362" i="2"/>
  <c r="J938" i="2"/>
  <c r="BK249" i="2"/>
  <c r="J463" i="4"/>
  <c r="BK139" i="4"/>
  <c r="BK198" i="4"/>
  <c r="J792" i="2"/>
  <c r="J130" i="2"/>
  <c r="J296" i="4"/>
  <c r="J192" i="4"/>
  <c r="J139" i="5"/>
  <c r="J214" i="4"/>
  <c r="BK287" i="4"/>
  <c r="BK909" i="2"/>
  <c r="J587" i="2"/>
  <c r="BK362" i="2"/>
  <c r="BK114" i="3"/>
  <c r="J522" i="2"/>
  <c r="J392" i="2"/>
  <c r="J348" i="2"/>
  <c r="BK716" i="2"/>
  <c r="BK868" i="2"/>
  <c r="BK218" i="2"/>
  <c r="BK312" i="4"/>
  <c r="J246" i="4"/>
  <c r="J109" i="5"/>
  <c r="J172" i="6"/>
  <c r="BK245" i="2"/>
  <c r="J643" i="2"/>
  <c r="J143" i="3"/>
  <c r="BK167" i="4"/>
  <c r="BK135" i="5"/>
  <c r="J664" i="2"/>
  <c r="BK847" i="2"/>
  <c r="J434" i="2"/>
  <c r="J728" i="2"/>
  <c r="J177" i="3"/>
  <c r="BK322" i="4"/>
  <c r="J139" i="4"/>
  <c r="BK828" i="2"/>
  <c r="BK677" i="2"/>
  <c r="BK239" i="2"/>
  <c r="J170" i="2"/>
  <c r="J188" i="4"/>
  <c r="BK494" i="2"/>
  <c r="J591" i="2"/>
  <c r="J909" i="2"/>
  <c r="J221" i="4"/>
  <c r="BK125" i="4"/>
  <c r="BK395" i="4"/>
  <c r="J505" i="4"/>
  <c r="BK185" i="5"/>
  <c r="J99" i="5"/>
  <c r="J328" i="2"/>
  <c r="J762" i="2"/>
  <c r="J487" i="2"/>
  <c r="J500" i="2"/>
  <c r="BK196" i="3"/>
  <c r="BK441" i="4"/>
  <c r="BK146" i="5"/>
  <c r="J377" i="2"/>
  <c r="BK531" i="2"/>
  <c r="J739" i="2"/>
  <c r="BK424" i="2"/>
  <c r="BK177" i="3"/>
  <c r="J327" i="4"/>
  <c r="BK139" i="5"/>
  <c r="J322" i="2"/>
  <c r="BK452" i="2"/>
  <c r="J900" i="2"/>
  <c r="J118" i="3"/>
  <c r="J240" i="4"/>
  <c r="BK449" i="4"/>
  <c r="BK522" i="2"/>
  <c r="BK836" i="2"/>
  <c r="BK368" i="2"/>
  <c r="BK517" i="2"/>
  <c r="BK748" i="2"/>
  <c r="J152" i="3"/>
  <c r="J114" i="3"/>
  <c r="J499" i="4"/>
  <c r="J457" i="4"/>
  <c r="BK109" i="5"/>
  <c r="BK155" i="6"/>
  <c r="J650" i="2"/>
  <c r="J136" i="2"/>
  <c r="BK327" i="4"/>
  <c r="J270" i="4"/>
  <c r="J150" i="5"/>
  <c r="J164" i="6"/>
  <c r="J733" i="2"/>
  <c r="BK896" i="2"/>
  <c r="J368" i="2"/>
  <c r="BK289" i="2"/>
  <c r="AS58" i="1"/>
  <c r="BK339" i="2"/>
  <c r="J419" i="2"/>
  <c r="J583" i="2"/>
  <c r="J158" i="3"/>
  <c r="BK156" i="4"/>
  <c r="BK353" i="2"/>
  <c r="J387" i="2"/>
  <c r="J716" i="2"/>
  <c r="J156" i="2"/>
  <c r="J236" i="4"/>
  <c r="BK279" i="4"/>
  <c r="BK318" i="4"/>
  <c r="BK130" i="5"/>
  <c r="J181" i="6"/>
  <c r="J92" i="6"/>
  <c r="J525" i="2"/>
  <c r="J234" i="2"/>
  <c r="BK322" i="2"/>
  <c r="J156" i="3"/>
  <c r="J318" i="4"/>
  <c r="J322" i="4"/>
  <c r="T154" i="6" l="1"/>
  <c r="T380" i="2"/>
  <c r="BK761" i="2"/>
  <c r="R100" i="4"/>
  <c r="P321" i="4"/>
  <c r="T352" i="4"/>
  <c r="T476" i="4"/>
  <c r="R99" i="2"/>
  <c r="BK493" i="2"/>
  <c r="J493" i="2"/>
  <c r="J68" i="2"/>
  <c r="P683" i="2"/>
  <c r="P90" i="3"/>
  <c r="P89" i="3"/>
  <c r="BK100" i="4"/>
  <c r="R363" i="4"/>
  <c r="T99" i="2"/>
  <c r="P493" i="2"/>
  <c r="T569" i="2"/>
  <c r="R899" i="2"/>
  <c r="P90" i="5"/>
  <c r="P89" i="5"/>
  <c r="R288" i="2"/>
  <c r="P569" i="2"/>
  <c r="R683" i="2"/>
  <c r="P169" i="3"/>
  <c r="P100" i="4"/>
  <c r="BK321" i="4"/>
  <c r="J321" i="4"/>
  <c r="J68" i="4" s="1"/>
  <c r="P363" i="4"/>
  <c r="T510" i="4"/>
  <c r="BK90" i="5"/>
  <c r="BK89" i="5"/>
  <c r="J89" i="5" s="1"/>
  <c r="J64" i="5" s="1"/>
  <c r="BK99" i="2"/>
  <c r="J99" i="2" s="1"/>
  <c r="J65" i="2" s="1"/>
  <c r="R380" i="2"/>
  <c r="T761" i="2"/>
  <c r="BK169" i="3"/>
  <c r="J169" i="3"/>
  <c r="J66" i="3" s="1"/>
  <c r="P417" i="4"/>
  <c r="BK90" i="3"/>
  <c r="J90" i="3"/>
  <c r="J65" i="3" s="1"/>
  <c r="R220" i="4"/>
  <c r="BK363" i="4"/>
  <c r="J363" i="4"/>
  <c r="J71" i="4"/>
  <c r="R476" i="4"/>
  <c r="R90" i="5"/>
  <c r="R89" i="5"/>
  <c r="P99" i="2"/>
  <c r="BK380" i="2"/>
  <c r="J380" i="2" s="1"/>
  <c r="J67" i="2" s="1"/>
  <c r="P761" i="2"/>
  <c r="R90" i="3"/>
  <c r="R89" i="3"/>
  <c r="R417" i="4"/>
  <c r="P510" i="4"/>
  <c r="BK155" i="5"/>
  <c r="J155" i="5" s="1"/>
  <c r="J66" i="5" s="1"/>
  <c r="BK288" i="2"/>
  <c r="J288" i="2"/>
  <c r="J66" i="2" s="1"/>
  <c r="R493" i="2"/>
  <c r="T683" i="2"/>
  <c r="T90" i="3"/>
  <c r="T89" i="3"/>
  <c r="T88" i="3"/>
  <c r="P380" i="2"/>
  <c r="R761" i="2"/>
  <c r="R760" i="2" s="1"/>
  <c r="T169" i="3"/>
  <c r="BK220" i="4"/>
  <c r="J220" i="4"/>
  <c r="J66" i="4" s="1"/>
  <c r="T321" i="4"/>
  <c r="P352" i="4"/>
  <c r="T417" i="4"/>
  <c r="BK510" i="4"/>
  <c r="J510" i="4"/>
  <c r="J76" i="4"/>
  <c r="R155" i="5"/>
  <c r="BK91" i="6"/>
  <c r="J91" i="6"/>
  <c r="J61" i="6"/>
  <c r="BK180" i="6"/>
  <c r="J180" i="6" s="1"/>
  <c r="J64" i="6" s="1"/>
  <c r="R180" i="6"/>
  <c r="P195" i="6"/>
  <c r="BK899" i="2"/>
  <c r="J899" i="2"/>
  <c r="J75" i="2"/>
  <c r="R169" i="3"/>
  <c r="P220" i="4"/>
  <c r="BK417" i="4"/>
  <c r="J417" i="4"/>
  <c r="J72" i="4"/>
  <c r="R510" i="4"/>
  <c r="T90" i="5"/>
  <c r="T89" i="5"/>
  <c r="P91" i="6"/>
  <c r="T180" i="6"/>
  <c r="T288" i="2"/>
  <c r="BK569" i="2"/>
  <c r="J569" i="2" s="1"/>
  <c r="J70" i="2" s="1"/>
  <c r="BK683" i="2"/>
  <c r="J683" i="2" s="1"/>
  <c r="J71" i="2" s="1"/>
  <c r="T899" i="2"/>
  <c r="T220" i="4"/>
  <c r="BK352" i="4"/>
  <c r="J352" i="4"/>
  <c r="J70" i="4"/>
  <c r="R352" i="4"/>
  <c r="BK476" i="4"/>
  <c r="J476" i="4" s="1"/>
  <c r="J75" i="4" s="1"/>
  <c r="T155" i="5"/>
  <c r="R91" i="6"/>
  <c r="R195" i="6"/>
  <c r="R86" i="6" s="1"/>
  <c r="R85" i="6" s="1"/>
  <c r="P288" i="2"/>
  <c r="T493" i="2"/>
  <c r="R569" i="2"/>
  <c r="P899" i="2"/>
  <c r="T100" i="4"/>
  <c r="T99" i="4" s="1"/>
  <c r="R321" i="4"/>
  <c r="T363" i="4"/>
  <c r="P476" i="4"/>
  <c r="P475" i="4" s="1"/>
  <c r="P155" i="5"/>
  <c r="T91" i="6"/>
  <c r="P180" i="6"/>
  <c r="BK195" i="6"/>
  <c r="J195" i="6"/>
  <c r="J65" i="6"/>
  <c r="T195" i="6"/>
  <c r="BK558" i="2"/>
  <c r="J558" i="2" s="1"/>
  <c r="J69" i="2" s="1"/>
  <c r="BK753" i="2"/>
  <c r="J753" i="2" s="1"/>
  <c r="J72" i="2" s="1"/>
  <c r="BK345" i="4"/>
  <c r="J345" i="4" s="1"/>
  <c r="J69" i="4" s="1"/>
  <c r="BK305" i="4"/>
  <c r="J305" i="4"/>
  <c r="J67" i="4"/>
  <c r="BK154" i="6"/>
  <c r="J154" i="6" s="1"/>
  <c r="J62" i="6" s="1"/>
  <c r="BK171" i="6"/>
  <c r="J171" i="6" s="1"/>
  <c r="J63" i="6" s="1"/>
  <c r="BK471" i="4"/>
  <c r="J471" i="4" s="1"/>
  <c r="J73" i="4" s="1"/>
  <c r="J90" i="5"/>
  <c r="J65" i="5"/>
  <c r="BE211" i="6"/>
  <c r="J81" i="6"/>
  <c r="BE107" i="6"/>
  <c r="BE147" i="6"/>
  <c r="BE87" i="6"/>
  <c r="BE92" i="6"/>
  <c r="BE191" i="6"/>
  <c r="E48" i="6"/>
  <c r="F55" i="6"/>
  <c r="J79" i="6"/>
  <c r="BE172" i="6"/>
  <c r="BE186" i="6"/>
  <c r="BE206" i="6"/>
  <c r="BE223" i="6"/>
  <c r="BE228" i="6"/>
  <c r="BE99" i="6"/>
  <c r="BE114" i="6"/>
  <c r="BE121" i="6"/>
  <c r="BE134" i="6"/>
  <c r="BE155" i="6"/>
  <c r="BE196" i="6"/>
  <c r="BE201" i="6"/>
  <c r="BE217" i="6"/>
  <c r="J55" i="6"/>
  <c r="BE128" i="6"/>
  <c r="BE141" i="6"/>
  <c r="BE164" i="6"/>
  <c r="BE181" i="6"/>
  <c r="BE234" i="6"/>
  <c r="J100" i="4"/>
  <c r="J65" i="4" s="1"/>
  <c r="E50" i="5"/>
  <c r="J59" i="5"/>
  <c r="BE109" i="5"/>
  <c r="BK475" i="4"/>
  <c r="J475" i="4" s="1"/>
  <c r="J74" i="4" s="1"/>
  <c r="J58" i="5"/>
  <c r="F85" i="5"/>
  <c r="BE141" i="5"/>
  <c r="BE146" i="5"/>
  <c r="BE95" i="5"/>
  <c r="BE91" i="5"/>
  <c r="BE121" i="5"/>
  <c r="BE126" i="5"/>
  <c r="BE135" i="5"/>
  <c r="BE150" i="5"/>
  <c r="J56" i="5"/>
  <c r="BE99" i="5"/>
  <c r="BE104" i="5"/>
  <c r="BE113" i="5"/>
  <c r="BE117" i="5"/>
  <c r="BE130" i="5"/>
  <c r="BE139" i="5"/>
  <c r="BE156" i="5"/>
  <c r="BE161" i="5"/>
  <c r="BE166" i="5"/>
  <c r="BE185" i="5"/>
  <c r="BE173" i="5"/>
  <c r="E50" i="4"/>
  <c r="J58" i="4"/>
  <c r="BE192" i="4"/>
  <c r="BE236" i="4"/>
  <c r="BE252" i="4"/>
  <c r="BE359" i="4"/>
  <c r="BE369" i="4"/>
  <c r="J59" i="4"/>
  <c r="BE131" i="4"/>
  <c r="BE139" i="4"/>
  <c r="BE364" i="4"/>
  <c r="BE395" i="4"/>
  <c r="BE421" i="4"/>
  <c r="BE507" i="4"/>
  <c r="BE511" i="4"/>
  <c r="BE101" i="4"/>
  <c r="BE107" i="4"/>
  <c r="BE161" i="4"/>
  <c r="BE204" i="4"/>
  <c r="BE214" i="4"/>
  <c r="BE226" i="4"/>
  <c r="BE322" i="4"/>
  <c r="BE339" i="4"/>
  <c r="BE472" i="4"/>
  <c r="F59" i="4"/>
  <c r="BE113" i="4"/>
  <c r="BE146" i="4"/>
  <c r="BE151" i="4"/>
  <c r="BE188" i="4"/>
  <c r="BE208" i="4"/>
  <c r="BE261" i="4"/>
  <c r="BE306" i="4"/>
  <c r="BE333" i="4"/>
  <c r="BE494" i="4"/>
  <c r="BK89" i="3"/>
  <c r="J89" i="3"/>
  <c r="J64" i="3" s="1"/>
  <c r="BE221" i="4"/>
  <c r="BE287" i="4"/>
  <c r="BE296" i="4"/>
  <c r="BE312" i="4"/>
  <c r="BE374" i="4"/>
  <c r="BE463" i="4"/>
  <c r="BE483" i="4"/>
  <c r="BE246" i="4"/>
  <c r="BE318" i="4"/>
  <c r="BE353" i="4"/>
  <c r="BE118" i="4"/>
  <c r="BE389" i="4"/>
  <c r="BE433" i="4"/>
  <c r="BE441" i="4"/>
  <c r="BE516" i="4"/>
  <c r="BE523" i="4"/>
  <c r="J92" i="4"/>
  <c r="BE156" i="4"/>
  <c r="BE173" i="4"/>
  <c r="BE198" i="4"/>
  <c r="BE279" i="4"/>
  <c r="BE457" i="4"/>
  <c r="BE499" i="4"/>
  <c r="BE505" i="4"/>
  <c r="BE167" i="4"/>
  <c r="BE180" i="4"/>
  <c r="BE418" i="4"/>
  <c r="BE527" i="4"/>
  <c r="BE231" i="4"/>
  <c r="BE240" i="4"/>
  <c r="BE270" i="4"/>
  <c r="BE346" i="4"/>
  <c r="BE427" i="4"/>
  <c r="BE477" i="4"/>
  <c r="BE125" i="4"/>
  <c r="BE327" i="4"/>
  <c r="BE408" i="4"/>
  <c r="BE449" i="4"/>
  <c r="BE489" i="4"/>
  <c r="E50" i="3"/>
  <c r="BE156" i="3"/>
  <c r="J761" i="2"/>
  <c r="J74" i="2" s="1"/>
  <c r="F85" i="3"/>
  <c r="J59" i="3"/>
  <c r="J82" i="3"/>
  <c r="BE91" i="3"/>
  <c r="BE99" i="3"/>
  <c r="BE114" i="3"/>
  <c r="BE118" i="3"/>
  <c r="BE143" i="3"/>
  <c r="BE152" i="3"/>
  <c r="J58" i="3"/>
  <c r="BE177" i="3"/>
  <c r="BE131" i="3"/>
  <c r="BE147" i="3"/>
  <c r="BE184" i="3"/>
  <c r="BE126" i="3"/>
  <c r="BE158" i="3"/>
  <c r="BE160" i="3"/>
  <c r="BE170" i="3"/>
  <c r="BE104" i="3"/>
  <c r="BE164" i="3"/>
  <c r="BE196" i="3"/>
  <c r="BE95" i="3"/>
  <c r="BE109" i="3"/>
  <c r="BE137" i="3"/>
  <c r="BE122" i="3"/>
  <c r="E85" i="2"/>
  <c r="BE170" i="2"/>
  <c r="BE234" i="2"/>
  <c r="J93" i="2"/>
  <c r="BE317" i="2"/>
  <c r="BE333" i="2"/>
  <c r="BE353" i="2"/>
  <c r="BE392" i="2"/>
  <c r="BE398" i="2"/>
  <c r="BE417" i="2"/>
  <c r="BE178" i="2"/>
  <c r="BE218" i="2"/>
  <c r="BE239" i="2"/>
  <c r="BE313" i="2"/>
  <c r="BE328" i="2"/>
  <c r="BE339" i="2"/>
  <c r="BE461" i="2"/>
  <c r="BE136" i="2"/>
  <c r="BE207" i="2"/>
  <c r="BE300" i="2"/>
  <c r="BE368" i="2"/>
  <c r="BE403" i="2"/>
  <c r="BE470" i="2"/>
  <c r="BE595" i="2"/>
  <c r="BE223" i="2"/>
  <c r="BE295" i="2"/>
  <c r="BE306" i="2"/>
  <c r="BE322" i="2"/>
  <c r="BE452" i="2"/>
  <c r="BE547" i="2"/>
  <c r="BE559" i="2"/>
  <c r="BE570" i="2"/>
  <c r="BE583" i="2"/>
  <c r="BE591" i="2"/>
  <c r="BE632" i="2"/>
  <c r="BE657" i="2"/>
  <c r="BE664" i="2"/>
  <c r="F94" i="2"/>
  <c r="BE186" i="2"/>
  <c r="BE345" i="2"/>
  <c r="BE357" i="2"/>
  <c r="BE387" i="2"/>
  <c r="BE434" i="2"/>
  <c r="BE517" i="2"/>
  <c r="BE599" i="2"/>
  <c r="BE602" i="2"/>
  <c r="BE671" i="2"/>
  <c r="BE704" i="2"/>
  <c r="BE748" i="2"/>
  <c r="BE797" i="2"/>
  <c r="BE836" i="2"/>
  <c r="BE847" i="2"/>
  <c r="BE862" i="2"/>
  <c r="BE900" i="2"/>
  <c r="BE909" i="2"/>
  <c r="BE915" i="2"/>
  <c r="BE933" i="2"/>
  <c r="BE938" i="2"/>
  <c r="BE948" i="2"/>
  <c r="BE130" i="2"/>
  <c r="BE165" i="2"/>
  <c r="BE522" i="2"/>
  <c r="BE684" i="2"/>
  <c r="BE722" i="2"/>
  <c r="BE872" i="2"/>
  <c r="BE921" i="2"/>
  <c r="BE927" i="2"/>
  <c r="BE943" i="2"/>
  <c r="J56" i="2"/>
  <c r="BE112" i="2"/>
  <c r="BE245" i="2"/>
  <c r="BE249" i="2"/>
  <c r="BE273" i="2"/>
  <c r="BE377" i="2"/>
  <c r="BE409" i="2"/>
  <c r="BE415" i="2"/>
  <c r="BE429" i="2"/>
  <c r="BE494" i="2"/>
  <c r="BE511" i="2"/>
  <c r="BE538" i="2"/>
  <c r="BE754" i="2"/>
  <c r="BE777" i="2"/>
  <c r="BE810" i="2"/>
  <c r="J59" i="2"/>
  <c r="BE123" i="2"/>
  <c r="BE156" i="2"/>
  <c r="BE194" i="2"/>
  <c r="BE269" i="2"/>
  <c r="BE289" i="2"/>
  <c r="BE419" i="2"/>
  <c r="BE443" i="2"/>
  <c r="BE476" i="2"/>
  <c r="BE525" i="2"/>
  <c r="BE531" i="2"/>
  <c r="BE650" i="2"/>
  <c r="BE696" i="2"/>
  <c r="BE728" i="2"/>
  <c r="BE733" i="2"/>
  <c r="BE819" i="2"/>
  <c r="BE828" i="2"/>
  <c r="BE868" i="2"/>
  <c r="BE896" i="2"/>
  <c r="BE906" i="2"/>
  <c r="BE106" i="2"/>
  <c r="BE118" i="2"/>
  <c r="BE362" i="2"/>
  <c r="BE424" i="2"/>
  <c r="BE481" i="2"/>
  <c r="BE487" i="2"/>
  <c r="BE578" i="2"/>
  <c r="BE611" i="2"/>
  <c r="BE624" i="2"/>
  <c r="BE630" i="2"/>
  <c r="BE716" i="2"/>
  <c r="BE739" i="2"/>
  <c r="BE792" i="2"/>
  <c r="BE880" i="2"/>
  <c r="BE100" i="2"/>
  <c r="BE147" i="2"/>
  <c r="BE260" i="2"/>
  <c r="BE279" i="2"/>
  <c r="BE348" i="2"/>
  <c r="BE381" i="2"/>
  <c r="BE500" i="2"/>
  <c r="BE565" i="2"/>
  <c r="BE587" i="2"/>
  <c r="BE638" i="2"/>
  <c r="BE643" i="2"/>
  <c r="BE677" i="2"/>
  <c r="BE745" i="2"/>
  <c r="BE762" i="2"/>
  <c r="BE802" i="2"/>
  <c r="BE888" i="2"/>
  <c r="F38" i="2"/>
  <c r="BC56" i="1"/>
  <c r="F39" i="3"/>
  <c r="BD57" i="1" s="1"/>
  <c r="F39" i="5"/>
  <c r="BD60" i="1" s="1"/>
  <c r="F38" i="3"/>
  <c r="BC57" i="1" s="1"/>
  <c r="F34" i="6"/>
  <c r="BA61" i="1"/>
  <c r="F39" i="2"/>
  <c r="BD56" i="1"/>
  <c r="F36" i="4"/>
  <c r="BA59" i="1"/>
  <c r="F35" i="6"/>
  <c r="BB61" i="1" s="1"/>
  <c r="F37" i="6"/>
  <c r="BD61" i="1" s="1"/>
  <c r="J36" i="4"/>
  <c r="AW59" i="1" s="1"/>
  <c r="J36" i="3"/>
  <c r="AW57" i="1"/>
  <c r="F38" i="5"/>
  <c r="BC60" i="1"/>
  <c r="AS54" i="1"/>
  <c r="F37" i="4"/>
  <c r="BB59" i="1" s="1"/>
  <c r="F37" i="2"/>
  <c r="BB56" i="1" s="1"/>
  <c r="J36" i="5"/>
  <c r="AW60" i="1"/>
  <c r="F37" i="3"/>
  <c r="BB57" i="1"/>
  <c r="F36" i="6"/>
  <c r="BC61" i="1"/>
  <c r="F39" i="4"/>
  <c r="BD59" i="1" s="1"/>
  <c r="F37" i="5"/>
  <c r="BB60" i="1" s="1"/>
  <c r="F38" i="4"/>
  <c r="BC59" i="1" s="1"/>
  <c r="F36" i="5"/>
  <c r="BA60" i="1"/>
  <c r="J34" i="6"/>
  <c r="AW61" i="1" s="1"/>
  <c r="F36" i="3"/>
  <c r="BA57" i="1"/>
  <c r="J36" i="2"/>
  <c r="AW56" i="1" s="1"/>
  <c r="F36" i="2"/>
  <c r="BA56" i="1" s="1"/>
  <c r="P86" i="6" l="1"/>
  <c r="P85" i="6" s="1"/>
  <c r="AU61" i="1" s="1"/>
  <c r="T86" i="6"/>
  <c r="T85" i="6"/>
  <c r="P99" i="4"/>
  <c r="P98" i="4"/>
  <c r="AU59" i="1"/>
  <c r="R475" i="4"/>
  <c r="T98" i="2"/>
  <c r="BK99" i="4"/>
  <c r="J99" i="4" s="1"/>
  <c r="J64" i="4" s="1"/>
  <c r="R88" i="5"/>
  <c r="BK98" i="2"/>
  <c r="T475" i="4"/>
  <c r="T98" i="4"/>
  <c r="P760" i="2"/>
  <c r="R98" i="2"/>
  <c r="R97" i="2"/>
  <c r="P98" i="2"/>
  <c r="P97" i="2" s="1"/>
  <c r="AU56" i="1" s="1"/>
  <c r="T88" i="5"/>
  <c r="BK88" i="5"/>
  <c r="J88" i="5" s="1"/>
  <c r="J32" i="5" s="1"/>
  <c r="AG60" i="1" s="1"/>
  <c r="BK760" i="2"/>
  <c r="J760" i="2"/>
  <c r="J73" i="2"/>
  <c r="R88" i="3"/>
  <c r="P88" i="3"/>
  <c r="AU57" i="1"/>
  <c r="P88" i="5"/>
  <c r="AU60" i="1"/>
  <c r="T760" i="2"/>
  <c r="R99" i="4"/>
  <c r="R98" i="4" s="1"/>
  <c r="BK86" i="6"/>
  <c r="J86" i="6"/>
  <c r="J60" i="6"/>
  <c r="BK88" i="3"/>
  <c r="J88" i="3"/>
  <c r="J63" i="3"/>
  <c r="BA58" i="1"/>
  <c r="AW58" i="1"/>
  <c r="BB58" i="1"/>
  <c r="AX58" i="1" s="1"/>
  <c r="J35" i="2"/>
  <c r="AV56" i="1" s="1"/>
  <c r="AT56" i="1" s="1"/>
  <c r="BB55" i="1"/>
  <c r="BA55" i="1"/>
  <c r="AW55" i="1"/>
  <c r="F33" i="6"/>
  <c r="AZ61" i="1" s="1"/>
  <c r="F35" i="3"/>
  <c r="AZ57" i="1"/>
  <c r="J35" i="4"/>
  <c r="AV59" i="1" s="1"/>
  <c r="AT59" i="1" s="1"/>
  <c r="BD55" i="1"/>
  <c r="J35" i="3"/>
  <c r="AV57" i="1"/>
  <c r="AT57" i="1"/>
  <c r="BC58" i="1"/>
  <c r="AY58" i="1"/>
  <c r="BC55" i="1"/>
  <c r="F35" i="4"/>
  <c r="AZ59" i="1" s="1"/>
  <c r="F35" i="2"/>
  <c r="AZ56" i="1" s="1"/>
  <c r="J33" i="6"/>
  <c r="AV61" i="1" s="1"/>
  <c r="AT61" i="1" s="1"/>
  <c r="J35" i="5"/>
  <c r="AV60" i="1" s="1"/>
  <c r="AT60" i="1" s="1"/>
  <c r="BD58" i="1"/>
  <c r="F35" i="5"/>
  <c r="AZ60" i="1" s="1"/>
  <c r="BK98" i="4" l="1"/>
  <c r="J98" i="4" s="1"/>
  <c r="J63" i="4" s="1"/>
  <c r="BK97" i="2"/>
  <c r="J97" i="2"/>
  <c r="T97" i="2"/>
  <c r="BK85" i="6"/>
  <c r="J85" i="6"/>
  <c r="J59" i="6"/>
  <c r="J98" i="2"/>
  <c r="J64" i="2"/>
  <c r="J63" i="5"/>
  <c r="J41" i="5"/>
  <c r="AN60" i="1"/>
  <c r="AU58" i="1"/>
  <c r="AX55" i="1"/>
  <c r="BA54" i="1"/>
  <c r="AW54" i="1"/>
  <c r="AK30" i="1" s="1"/>
  <c r="BB54" i="1"/>
  <c r="AX54" i="1" s="1"/>
  <c r="AZ58" i="1"/>
  <c r="AV58" i="1"/>
  <c r="AT58" i="1"/>
  <c r="J32" i="3"/>
  <c r="AG57" i="1"/>
  <c r="BC54" i="1"/>
  <c r="AY54" i="1" s="1"/>
  <c r="J32" i="2"/>
  <c r="AG56" i="1" s="1"/>
  <c r="BD54" i="1"/>
  <c r="W33" i="1"/>
  <c r="AZ55" i="1"/>
  <c r="J32" i="4"/>
  <c r="AG59" i="1"/>
  <c r="AG58" i="1"/>
  <c r="AU55" i="1"/>
  <c r="AU54" i="1"/>
  <c r="AY55" i="1"/>
  <c r="J41" i="2" l="1"/>
  <c r="J63" i="2"/>
  <c r="J41" i="4"/>
  <c r="AN59" i="1"/>
  <c r="J41" i="3"/>
  <c r="AN57" i="1"/>
  <c r="AN58" i="1"/>
  <c r="AN56" i="1"/>
  <c r="AG55" i="1"/>
  <c r="J30" i="6"/>
  <c r="AG61" i="1" s="1"/>
  <c r="AG54" i="1" s="1"/>
  <c r="AK26" i="1" s="1"/>
  <c r="W30" i="1"/>
  <c r="W31" i="1"/>
  <c r="W32" i="1"/>
  <c r="AZ54" i="1"/>
  <c r="AV54" i="1"/>
  <c r="AK29" i="1" s="1"/>
  <c r="AV55" i="1"/>
  <c r="AT55" i="1"/>
  <c r="AN55" i="1" s="1"/>
  <c r="J39" i="6" l="1"/>
  <c r="AK35" i="1"/>
  <c r="AN61" i="1"/>
  <c r="W29" i="1"/>
  <c r="AT54" i="1"/>
  <c r="AN54" i="1" l="1"/>
</calcChain>
</file>

<file path=xl/sharedStrings.xml><?xml version="1.0" encoding="utf-8"?>
<sst xmlns="http://schemas.openxmlformats.org/spreadsheetml/2006/main" count="15638" uniqueCount="1998">
  <si>
    <t>Export Komplet</t>
  </si>
  <si>
    <t>VZ</t>
  </si>
  <si>
    <t>2.0</t>
  </si>
  <si>
    <t>ZAMOK</t>
  </si>
  <si>
    <t>False</t>
  </si>
  <si>
    <t>{2100b4c4-d374-43cf-973f-7a6e25bf81f4}</t>
  </si>
  <si>
    <t>0,01</t>
  </si>
  <si>
    <t>21</t>
  </si>
  <si>
    <t>15</t>
  </si>
  <si>
    <t>REKAPITULACE STAVBY</t>
  </si>
  <si>
    <t>v ---  níže se nacházejí doplnkové a pomocné údaje k sestavám  --- v</t>
  </si>
  <si>
    <t>Návod na vyplnění</t>
  </si>
  <si>
    <t>0,001</t>
  </si>
  <si>
    <t>Kód:</t>
  </si>
  <si>
    <t>635200006</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</si>
  <si>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</si>
  <si>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</si>
  <si>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propustků na trati Suchdol nad Odrou - Nový Jičín</t>
  </si>
  <si>
    <t>KSO:</t>
  </si>
  <si>
    <t/>
  </si>
  <si>
    <t>CC-CZ:</t>
  </si>
  <si>
    <t>Místo:</t>
  </si>
  <si>
    <t>OŘ Ostrava</t>
  </si>
  <si>
    <t>Datum:</t>
  </si>
  <si>
    <t>13. 2. 2023</t>
  </si>
  <si>
    <t>Zadavatel:</t>
  </si>
  <si>
    <t>IČ:</t>
  </si>
  <si>
    <t>70994234</t>
  </si>
  <si>
    <t>Správa železnic, s.o. OŘ Ostrava</t>
  </si>
  <si>
    <t>DIČ:</t>
  </si>
  <si>
    <t>CZ70994234</t>
  </si>
  <si>
    <t>Uchazeč:</t>
  </si>
  <si>
    <t>Vyplň údaj</t>
  </si>
  <si>
    <t>Projektant:</t>
  </si>
  <si>
    <t xml:space="preserve">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</si>
  <si>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</si>
  <si>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</si>
  <si>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</si>
  <si>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</si>
  <si>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</si>
  <si>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</si>
  <si>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</si>
  <si>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</si>
  <si>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</si>
  <si>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</si>
  <si>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</si>
  <si>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</si>
  <si>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</si>
  <si>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</si>
  <si>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</si>
  <si>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</si>
  <si>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</si>
  <si>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</si>
  <si>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</si>
  <si>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</si>
  <si>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</si>
  <si>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</si>
  <si>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</si>
  <si>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</si>
  <si>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</si>
  <si>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</si>
  <si>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</si>
  <si>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</si>
  <si>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</si>
  <si>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</si>
  <si>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</si>
  <si>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</si>
  <si>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</si>
  <si>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</si>
  <si>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</si>
  <si>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</si>
  <si>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</si>
  <si>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</si>
  <si>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</si>
  <si>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</si>
  <si>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</si>
  <si>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</si>
  <si>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</si>
  <si>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 xml:space="preserve">Most v km 5,629 </t>
  </si>
  <si>
    <t>STA</t>
  </si>
  <si>
    <t>1</t>
  </si>
  <si>
    <t>{1e2176d0-f6bc-43d9-adf2-4f8011404cac}</t>
  </si>
  <si>
    <t>2</t>
  </si>
  <si>
    <t>/</t>
  </si>
  <si>
    <t>SO 01.1</t>
  </si>
  <si>
    <t>Most v km 5,629 - most</t>
  </si>
  <si>
    <t>Soupis</t>
  </si>
  <si>
    <t>{eba80225-cb5a-496b-9fa2-0352fae0aaad}</t>
  </si>
  <si>
    <t>SO 01.2</t>
  </si>
  <si>
    <t>Most v km 5,629 - svršek</t>
  </si>
  <si>
    <t>{e24f99e4-66be-4eae-911a-b10fffb91c64}</t>
  </si>
  <si>
    <t>SO 02</t>
  </si>
  <si>
    <t>Propustek v km 7,055</t>
  </si>
  <si>
    <t>{51ea8bb7-92d7-4472-b76e-010c83d04956}</t>
  </si>
  <si>
    <t>SO 02.1</t>
  </si>
  <si>
    <t>Propustek v km 7,055 - propustek</t>
  </si>
  <si>
    <t>{117f5cb0-28ae-4882-b6d5-d0badb066db7}</t>
  </si>
  <si>
    <t>SO 02.2</t>
  </si>
  <si>
    <t>Propustek v km 7,055 - svršek</t>
  </si>
  <si>
    <t>{26771aad-340a-4fae-81c0-da0b3b92acaf}</t>
  </si>
  <si>
    <t>SO 03</t>
  </si>
  <si>
    <t>VRN - Vedlejší rozpočtové náklady</t>
  </si>
  <si>
    <t>{7e7a825a-828a-4d40-a5da-07da6b5c60c9}</t>
  </si>
  <si>
    <t>KRYCÍ LIST SOUPISU PRACÍ</t>
  </si>
  <si>
    <t>Objekt:</t>
  </si>
  <si>
    <t xml:space="preserve">SO 01 - Most v km 5,629 </t>
  </si>
  <si>
    <t>Soupis:</t>
  </si>
  <si>
    <t>SO 01.1 - Most v km 5,629 - most</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</si>
  <si>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</si>
  <si>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</si>
  <si>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</si>
  <si>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</si>
  <si>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</si>
  <si>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</si>
  <si>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</si>
  <si>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</si>
  <si>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</si>
  <si>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</si>
  <si>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</si>
  <si>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</si>
  <si>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</si>
  <si>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</si>
  <si>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</si>
  <si>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789 - Povrchové úpravy ocelových konstrukcí a technologických zařízení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</si>
  <si>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</si>
  <si>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</si>
  <si>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</si>
  <si>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</si>
  <si>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</si>
  <si>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</si>
  <si>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</si>
  <si>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</si>
  <si>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</si>
  <si>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</si>
  <si>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</si>
  <si>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</si>
  <si>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</si>
  <si>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</si>
  <si>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</si>
  <si>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</si>
  <si>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</si>
  <si>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</si>
  <si>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111211101</t>
  </si>
  <si>
    <t>Odstranění křovin a stromů průměru kmene do 100 mm i s kořeny sklonu terénu do 1:5 ručně</t>
  </si>
  <si>
    <t>m2</t>
  </si>
  <si>
    <t>CS ÚRS 2023 01</t>
  </si>
  <si>
    <t>4</t>
  </si>
  <si>
    <t>1284124253</t>
  </si>
  <si>
    <t>PP</t>
  </si>
  <si>
    <t>Odstranění křovin a stromů s odstraněním kořenů ručně průměru kmene do 100 mm jakékoliv plochy v rovině nebo ve svahu o sklonu do 1:5</t>
  </si>
  <si>
    <t>Online PSC</t>
  </si>
  <si>
    <t>https://podminky.urs.cz/item/CS_URS_2023_01/111211101</t>
  </si>
  <si>
    <t>VV</t>
  </si>
  <si>
    <t>Odstranění náletových dřevin a vegetace</t>
  </si>
  <si>
    <t>15,0*5,0*1,2*2</t>
  </si>
  <si>
    <t>Součet</t>
  </si>
  <si>
    <t>115001105</t>
  </si>
  <si>
    <t>Převedení vody potrubím DN přes 300 do 600</t>
  </si>
  <si>
    <t>m</t>
  </si>
  <si>
    <t>-1097004192</t>
  </si>
  <si>
    <t>Převedení vody potrubím průměru DN přes 300 do 600</t>
  </si>
  <si>
    <t>https://podminky.urs.cz/item/CS_URS_2023_01/115001105</t>
  </si>
  <si>
    <t>Osazení  trouby 2x DN=600mm pro převedení vody přes staveniště, dl. (10,0+10,0+10,0)m*2ks</t>
  </si>
  <si>
    <t>2*30,0</t>
  </si>
  <si>
    <t>3</t>
  </si>
  <si>
    <t>115101201</t>
  </si>
  <si>
    <t>Čerpání vody na dopravní výšku do 10 m průměrný přítok do 500 l/min</t>
  </si>
  <si>
    <t>hod</t>
  </si>
  <si>
    <t>676320260</t>
  </si>
  <si>
    <t>Čerpání vody na dopravní výšku do 10 m s uvažovaným průměrným přítokem do 500 l/min</t>
  </si>
  <si>
    <t>https://podminky.urs.cz/item/CS_URS_2023_01/115101201</t>
  </si>
  <si>
    <t>Čerpání vody z jímky do 500l/min</t>
  </si>
  <si>
    <t>18*24,0</t>
  </si>
  <si>
    <t>115101301</t>
  </si>
  <si>
    <t>Pohotovost čerpací soupravy pro dopravní výšku do 10 m přítok do 500 l/min</t>
  </si>
  <si>
    <t>den</t>
  </si>
  <si>
    <t>-110480497</t>
  </si>
  <si>
    <t>Pohotovost záložní čerpací soupravy pro dopravní výšku do 10 m s uvažovaným průměrným přítokem do 500 l/min</t>
  </si>
  <si>
    <t>https://podminky.urs.cz/item/CS_URS_2023_01/115101301</t>
  </si>
  <si>
    <t>7</t>
  </si>
  <si>
    <t>5</t>
  </si>
  <si>
    <t>119001421</t>
  </si>
  <si>
    <t>Dočasné zajištění kabelů a kabelových tratí ze 3 volně ložených kabelů</t>
  </si>
  <si>
    <t>747040778</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</si>
  <si>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</si>
  <si>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https://podminky.urs.cz/item/CS_URS_2023_01/119001421</t>
  </si>
  <si>
    <t>Dočasné vyvěšení inženýrských sítí v délce 22,0m nad výkopovou jámou</t>
  </si>
  <si>
    <t xml:space="preserve">"SSZT"22,0 </t>
  </si>
  <si>
    <t>"ČD Telematika"22,0</t>
  </si>
  <si>
    <t>6</t>
  </si>
  <si>
    <t>121151113</t>
  </si>
  <si>
    <t>Sejmutí ornice plochy do 500 m2 tl vrstvy do 200 mm strojně</t>
  </si>
  <si>
    <t>1377165960</t>
  </si>
  <si>
    <t>Sejmutí ornice strojně při souvislé ploše přes 100 do 500 m2, tl. vrstvy do 200 mm</t>
  </si>
  <si>
    <t>https://podminky.urs.cz/item/CS_URS_2023_01/121151113</t>
  </si>
  <si>
    <t>Odhumusování v tl. 150mm, uložení v obvodu stavby</t>
  </si>
  <si>
    <t>15,0*5,0*1,20*2</t>
  </si>
  <si>
    <t>131251205</t>
  </si>
  <si>
    <t>Hloubení jam zapažených v hornině třídy těžitelnosti I skupiny 3 objem do 1000 m3 strojně</t>
  </si>
  <si>
    <t>m3</t>
  </si>
  <si>
    <t>2080509678</t>
  </si>
  <si>
    <t>Hloubení zapažených jam a zářezů strojně s urovnáním dna do předepsaného profilu a spádu v hornině třídy těžitelnosti I skupiny 3 přes 500 do 1 000 m3</t>
  </si>
  <si>
    <t>https://podminky.urs.cz/item/CS_URS_2023_01/131251205</t>
  </si>
  <si>
    <t>Celkový výkop zeminy tř. I</t>
  </si>
  <si>
    <t>Výtok</t>
  </si>
  <si>
    <t>23,3*3*1,2+11,5*0,4+10,7*0,5*1,2</t>
  </si>
  <si>
    <t>Most</t>
  </si>
  <si>
    <t>(62,2-14,2)*7*1,2</t>
  </si>
  <si>
    <t>Vtok</t>
  </si>
  <si>
    <t>24,9*3*1,2+11,8*0,4+28,9*0,5*1,2</t>
  </si>
  <si>
    <t>8</t>
  </si>
  <si>
    <t>153191121</t>
  </si>
  <si>
    <t>Zřízení těsnění hradicích stěn ze zhutněné sypaniny</t>
  </si>
  <si>
    <t>-1921563648</t>
  </si>
  <si>
    <t>Těsnění hradicích stěn nepropustnou hrázkou ze zhutněné sypaniny při stěně nebo nepropustnou výplní ze zhutněné sypaniny mezi stěnami zřízení</t>
  </si>
  <si>
    <t>https://podminky.urs.cz/item/CS_URS_2023_01/153191121</t>
  </si>
  <si>
    <t>Zřízení jílových těsnících zídek na návodní a povodní straně</t>
  </si>
  <si>
    <t>1,44*5,5</t>
  </si>
  <si>
    <t>0,96*6,0</t>
  </si>
  <si>
    <t>9</t>
  </si>
  <si>
    <t>153191131</t>
  </si>
  <si>
    <t>Odstranění těsnění hradicích stěn ze zhutněné sypaniny</t>
  </si>
  <si>
    <t>-1940586943</t>
  </si>
  <si>
    <t>Těsnění hradicích stěn nepropustnou hrázkou ze zhutněné sypaniny při stěně nebo nepropustnou výplní ze zhutněné sypaniny mezi stěnami odstranění</t>
  </si>
  <si>
    <t>https://podminky.urs.cz/item/CS_URS_2023_01/153191131</t>
  </si>
  <si>
    <t>Odstranění jílových těsnících zídek na návodní a povodní straně</t>
  </si>
  <si>
    <t>10</t>
  </si>
  <si>
    <t>M</t>
  </si>
  <si>
    <t>10364100</t>
  </si>
  <si>
    <t>zemina pro terénní úpravy - tříděná</t>
  </si>
  <si>
    <t>t</t>
  </si>
  <si>
    <t>-1500453840</t>
  </si>
  <si>
    <t>Zemina z vysokým obsahem jílů pro těsnící zídky</t>
  </si>
  <si>
    <t>13,620*2</t>
  </si>
  <si>
    <t>11</t>
  </si>
  <si>
    <t>161151103</t>
  </si>
  <si>
    <t>Svislé přemístění výkopku z horniny třídy těžitelnosti I skupiny 1 až 3 hl výkopu přes 4 do 8 m</t>
  </si>
  <si>
    <t>283035551</t>
  </si>
  <si>
    <t>Svislé přemístění výkopku strojně bez naložení do dopravní nádoby avšak s vyprázdněním dopravní nádoby na hromadu nebo do dopravního prostředku z horniny třídy těžitelnosti I skupiny 1 až 3 při hloubce výkopu přes 4 do 8 m</t>
  </si>
  <si>
    <t>https://podminky.urs.cz/item/CS_URS_2023_01/161151103</t>
  </si>
  <si>
    <t>zpětný zásyp vykopanou zeminou</t>
  </si>
  <si>
    <t>100,0</t>
  </si>
  <si>
    <t>zpětný zásyp vyzískaným štěrkovým ložem ( 20% ŠL )</t>
  </si>
  <si>
    <t>17,536</t>
  </si>
  <si>
    <t>12</t>
  </si>
  <si>
    <t>162432511</t>
  </si>
  <si>
    <t>Vodorovné přemístění výkopku do 2000 m pracovním vlakem</t>
  </si>
  <si>
    <t>-1813782285</t>
  </si>
  <si>
    <t>Vodorovné přemístění výkopku pracovním vlakem bez naložení výkopku, avšak s jeho vyložením, pro jakoukoliv třídu těžitelnosti, na vzdálenost do 2 000 m</t>
  </si>
  <si>
    <t>https://podminky.urs.cz/item/CS_URS_2023_01/162432511</t>
  </si>
  <si>
    <t>Celkový výkop zeminy tř. i - železniční doprava</t>
  </si>
  <si>
    <t>609,80*1,90</t>
  </si>
  <si>
    <t>Odstranění jílových těsnících zídek na návodní a povodní straně - železniční doprava</t>
  </si>
  <si>
    <t>13,680*2,0</t>
  </si>
  <si>
    <t>13</t>
  </si>
  <si>
    <t>162751117</t>
  </si>
  <si>
    <t>Vodorovné přemístění přes 9 000 do 10000 m výkopku/sypaniny z horniny třídy těžitelnosti I skupiny 1 až 3</t>
  </si>
  <si>
    <t>645692210</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</si>
  <si>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</si>
  <si>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https://podminky.urs.cz/item/CS_URS_2023_01/162751117</t>
  </si>
  <si>
    <t>Celkový výkop zeminy tř. i - automobilová doprava ( 100,0 m3 pro zpětný zásyp )</t>
  </si>
  <si>
    <t>609,80-100,0</t>
  </si>
  <si>
    <t>Odstranění jílových těsnících zídek na návodní a povodní straně - automobilová doprava</t>
  </si>
  <si>
    <t>13,680</t>
  </si>
  <si>
    <t>14</t>
  </si>
  <si>
    <t>167151101</t>
  </si>
  <si>
    <t>Nakládání výkopku z hornin třídy těžitelnosti I skupiny 1 až 3 do 100 m3</t>
  </si>
  <si>
    <t>1097287674</t>
  </si>
  <si>
    <t>Nakládání, skládání a překládání neulehlého výkopku nebo sypaniny strojně nakládání, množství do 100 m3, z horniny třídy těžitelnosti I, skupiny 1 až 3</t>
  </si>
  <si>
    <t>https://podminky.urs.cz/item/CS_URS_2023_01/167151101</t>
  </si>
  <si>
    <t>stavba - mezideponie - skládka a nebo stavba</t>
  </si>
  <si>
    <t>180,00*0,15*2</t>
  </si>
  <si>
    <t>609,80*2</t>
  </si>
  <si>
    <t>13,680*2</t>
  </si>
  <si>
    <t>vyzískané štěrkové lože pro zásyp</t>
  </si>
  <si>
    <t>174111101</t>
  </si>
  <si>
    <t>Zásyp jam, šachet rýh nebo kolem objektů sypaninou se zhutněním ručně</t>
  </si>
  <si>
    <t>-1869920323</t>
  </si>
  <si>
    <t>Zásyp sypaninou z jakékoliv horniny ručně s uložením výkopku ve vrstvách se zhutněním jam, šachet, rýh nebo kolem objektů v těchto vykopávkách</t>
  </si>
  <si>
    <t>https://podminky.urs.cz/item/CS_URS_2023_01/174111101</t>
  </si>
  <si>
    <t>Zásyp mostu zeminou vhodnou do násypu + hutnění po vrstvách max. 300mm, Id=0,80</t>
  </si>
  <si>
    <t>16,0*0,5*1,2+2,40*2,20</t>
  </si>
  <si>
    <t>V mostním otvoru</t>
  </si>
  <si>
    <t>6,00*1,65</t>
  </si>
  <si>
    <t>13,3*0,5*1,2+2,40*3,30</t>
  </si>
  <si>
    <t>16</t>
  </si>
  <si>
    <t>1486457926</t>
  </si>
  <si>
    <t>Zásyp propustku zeminou vhodnou do násypu</t>
  </si>
  <si>
    <t>40,680*1,9</t>
  </si>
  <si>
    <t>17</t>
  </si>
  <si>
    <t>174111311</t>
  </si>
  <si>
    <t>Zásyp sypaninou se zhutněním přes 3 m3 pro spodní stavbu železnic</t>
  </si>
  <si>
    <t>1692661528</t>
  </si>
  <si>
    <t>Zásyp sypaninou pro spodní stavbu železnic objemu přes 3 m3 se zhutněním</t>
  </si>
  <si>
    <t>https://podminky.urs.cz/item/CS_URS_2023_01/174111311</t>
  </si>
  <si>
    <t>Zásyp mostu štěrkodrtí fr. 0/63mm + hutnění po vrstvách max. 300mm,  Id=0,95</t>
  </si>
  <si>
    <t xml:space="preserve">Zásyp pod těsnící vrstvou přechodové oblasti </t>
  </si>
  <si>
    <t>(8,0+7,4)*5,6+(6,2+5,5)*2,6*2</t>
  </si>
  <si>
    <t xml:space="preserve">Zásyp nad těsnící vrstvou přechodové oblasti </t>
  </si>
  <si>
    <t>(4,6+4,7)*10,5</t>
  </si>
  <si>
    <t xml:space="preserve">ZKPP ze štěrkodrtí fr. 0/63mm tl. 500mm + hutnění po vrstvách max. 250mm,  Id=0,80 </t>
  </si>
  <si>
    <t>1,0*4,5+(5,2+0,6)*13,5*2</t>
  </si>
  <si>
    <t>18</t>
  </si>
  <si>
    <t>58344197</t>
  </si>
  <si>
    <t>štěrkodrť frakce 0/63</t>
  </si>
  <si>
    <t>-1997376393</t>
  </si>
  <si>
    <t>Zásyp propustku štěrkodrtí fr. 0/63mm + hutnění po vrstvách max. 300mm,  Id=0,95 ( odečet části výkopku a části štěrkového lože )</t>
  </si>
  <si>
    <t>(405,83-100,0-17,536)*1,8</t>
  </si>
  <si>
    <t>19</t>
  </si>
  <si>
    <t>175111101</t>
  </si>
  <si>
    <t>Obsypání potrubí ručně sypaninou bez prohození, uloženou do 3 m</t>
  </si>
  <si>
    <t>-1438065482</t>
  </si>
  <si>
    <t>Obsypání potrubí ručně sypaninou z vhodných hornin třídy těžitelnosti I a II, skupiny 1 až 4 nebo materiálem připraveným podél výkopu ve vzdálenosti do 3 m od jeho kraje pro jakoukoliv hloubku výkopu a míru zhutnění bez prohození sypaniny</t>
  </si>
  <si>
    <t>https://podminky.urs.cz/item/CS_URS_2023_01/175111101</t>
  </si>
  <si>
    <t>Obsyp drenážního potrubí DN 150 štěrkem fr. 4/16mm</t>
  </si>
  <si>
    <t>9*0,14*2</t>
  </si>
  <si>
    <t>20</t>
  </si>
  <si>
    <t>5955101085 - R</t>
  </si>
  <si>
    <t>Kamenivo drcené recyklované drť frakce 4/16</t>
  </si>
  <si>
    <t>R - položka</t>
  </si>
  <si>
    <t>1929923111</t>
  </si>
  <si>
    <t>Kamenivo drcené drť frakce 4/16</t>
  </si>
  <si>
    <t>2,52*1,50 "Přepočtené koeficientem množství</t>
  </si>
  <si>
    <t>181351003</t>
  </si>
  <si>
    <t>Rozprostření ornice tl vrstvy do 200 mm pl do 100 m2 v rovině nebo ve svahu do 1:5 strojně</t>
  </si>
  <si>
    <t>-176511205</t>
  </si>
  <si>
    <t>Rozprostření a urovnání ornice v rovině nebo ve svahu sklonu do 1:5 strojně při souvislé ploše do 100 m2, tl. vrstvy do 200 mm</t>
  </si>
  <si>
    <t>https://podminky.urs.cz/item/CS_URS_2023_01/181351003</t>
  </si>
  <si>
    <t>Ohumusování v tl. 150mm</t>
  </si>
  <si>
    <t>38,0+16,0</t>
  </si>
  <si>
    <t>60,0+16,0</t>
  </si>
  <si>
    <t>rozprostření zbývající sejmuté ornice na pozemek dráhy</t>
  </si>
  <si>
    <t>50,0</t>
  </si>
  <si>
    <t>22</t>
  </si>
  <si>
    <t>181411121</t>
  </si>
  <si>
    <t>Založení lučního trávníku výsevem pl do 1000 m2 v rovině a ve svahu do 1:5</t>
  </si>
  <si>
    <t>924822572</t>
  </si>
  <si>
    <t>Založení trávníku na půdě předem připravené plochy do 1000 m2 výsevem včetně utažení lučního v rovině nebo na svahu do 1:5</t>
  </si>
  <si>
    <t>https://podminky.urs.cz/item/CS_URS_2023_01/181411121</t>
  </si>
  <si>
    <t>Osetí svahů travním semenem</t>
  </si>
  <si>
    <t>38,0+16,08</t>
  </si>
  <si>
    <t>23</t>
  </si>
  <si>
    <t>00572470</t>
  </si>
  <si>
    <t>osivo směs travní univerzál</t>
  </si>
  <si>
    <t>kg</t>
  </si>
  <si>
    <t>439994365</t>
  </si>
  <si>
    <t>130,0*0,015 "Přepočtené koeficientem množství</t>
  </si>
  <si>
    <t>24</t>
  </si>
  <si>
    <t>181951112</t>
  </si>
  <si>
    <t>Úprava pláně v hornině třídy těžitelnosti I skupiny 1 až 3 se zhutněním strojně</t>
  </si>
  <si>
    <t>-1763736388</t>
  </si>
  <si>
    <t>Úprava pláně vyrovnáním výškových rozdílů strojně v hornině třídy těžitelnosti I, skupiny 1 až 3 se zhutněním</t>
  </si>
  <si>
    <t>https://podminky.urs.cz/item/CS_URS_2023_01/181951112</t>
  </si>
  <si>
    <t>Zhutnění základové spáry</t>
  </si>
  <si>
    <t>7*7+2,5*8*2</t>
  </si>
  <si>
    <t>25</t>
  </si>
  <si>
    <t>182251101</t>
  </si>
  <si>
    <t>Svahování násypů strojně</t>
  </si>
  <si>
    <t>168765853</t>
  </si>
  <si>
    <t>Svahování trvalých svahů do projektovaných profilů strojně s potřebným přemístěním výkopku při svahování násypů v jakékoliv hornině</t>
  </si>
  <si>
    <t>https://podminky.urs.cz/item/CS_URS_2023_01/182251101</t>
  </si>
  <si>
    <t>Urovnání okolního terénu a terénu dotčeného stavbou, urovnání do 500mm</t>
  </si>
  <si>
    <t>Zakládání</t>
  </si>
  <si>
    <t>26</t>
  </si>
  <si>
    <t>211511111</t>
  </si>
  <si>
    <t>Výplň odvodňovacích žeber nebo trativodů lomovým kamenem</t>
  </si>
  <si>
    <t>1808530004</t>
  </si>
  <si>
    <t>Výplň kamenivem do rýh odvodňovacích žeber nebo trativodů bez zhutnění, s úpravou povrchu výplně lomovým kamenem netříděným</t>
  </si>
  <si>
    <t>https://podminky.urs.cz/item/CS_URS_2023_01/211511111</t>
  </si>
  <si>
    <t>Sanace podloží zatlačením lomového kamene v tl. 500mm v případě nesplnění Edef</t>
  </si>
  <si>
    <t>7*7*0,5</t>
  </si>
  <si>
    <t>27</t>
  </si>
  <si>
    <t>212792212</t>
  </si>
  <si>
    <t>Odvodnění mostní opěry - drenážní flexibilní plastové potrubí DN 160</t>
  </si>
  <si>
    <t>1615665425</t>
  </si>
  <si>
    <t>Odvodnění mostní opěry z plastových trub drenážní potrubí flexibilní DN 160</t>
  </si>
  <si>
    <t>https://podminky.urs.cz/item/CS_URS_2023_01/212792212</t>
  </si>
  <si>
    <t>Drenážní PE trubka DN 150, perforovaná v horní polovině vhodná dodynamicky namáhaných konstrukcí, včetně 2x ukončovacích kusů, 1 s víčkem - na těsnící</t>
  </si>
  <si>
    <t>9,5*2</t>
  </si>
  <si>
    <t>28</t>
  </si>
  <si>
    <t>212972113</t>
  </si>
  <si>
    <t>Opláštění drenážních trub filtrační textilií DN 160</t>
  </si>
  <si>
    <t>-227580772</t>
  </si>
  <si>
    <t>https://podminky.urs.cz/item/CS_URS_2023_01/212972113</t>
  </si>
  <si>
    <t>Obalení drenážního drenážního potrubí filtrační geotextílií 300g/m2</t>
  </si>
  <si>
    <t>29</t>
  </si>
  <si>
    <t>213141113</t>
  </si>
  <si>
    <t>Zřízení vrstvy z geotextilie v rovině nebo ve sklonu do 1:5 š přes 6 do 8,5 m</t>
  </si>
  <si>
    <t>-1275451989</t>
  </si>
  <si>
    <t>Zřízení vrstvy z geotextilie filtrační, separační, odvodňovací, ochranné, výztužné nebo protierozní v rovině nebo ve sklonu do 1:5, šířky přes 6 do 8,5 m</t>
  </si>
  <si>
    <t>https://podminky.urs.cz/item/CS_URS_2023_01/213141113</t>
  </si>
  <si>
    <t xml:space="preserve">Instalace tkané separační + výztužné geotextilie-pevnost v tahu příčně i podélně 80kN/m, odolnost proti protržení CBR-10kN, 1200g/m2 ČSN EN 13249 </t>
  </si>
  <si>
    <t>pod základí</t>
  </si>
  <si>
    <t>7*7</t>
  </si>
  <si>
    <t>30</t>
  </si>
  <si>
    <t>69311010</t>
  </si>
  <si>
    <t>geotextilie tkaná separační, filtrační, výztužná PP pevnost v tahu 80kN/m</t>
  </si>
  <si>
    <t>-439126637</t>
  </si>
  <si>
    <t>49*1,15 "Přepočtené koeficientem množství</t>
  </si>
  <si>
    <t>31</t>
  </si>
  <si>
    <t>213311111 - R</t>
  </si>
  <si>
    <t>Polštáře zhutněné pod základy z kameniva drceného frakce 0 až 125 mm</t>
  </si>
  <si>
    <t>-287028026</t>
  </si>
  <si>
    <t>Polštáře zhutněné pod základy z kameniva hrubého drceného, frakce 0 - 125 mm</t>
  </si>
  <si>
    <t>Polštář z ŠD. fr. 0-125mm, hutněn po vrstvách tl. 250mm</t>
  </si>
  <si>
    <t>7,5*7,5*0,5</t>
  </si>
  <si>
    <t>32</t>
  </si>
  <si>
    <t>232221121</t>
  </si>
  <si>
    <t>Zaražení ocelových jehel svisle hmotnosti od 15 do 70 kg/m dl od 0 do 3 m</t>
  </si>
  <si>
    <t>-590685468</t>
  </si>
  <si>
    <t>Zaražení nebo nastražení a zaberanění ocelových jehel, pilot nebo zápor z válcovaných tyčí nebo kolejnic, s případným zarovnáním volných konců svislých, o hmotnosti přes 15 do 70 kg/m, na délku od 0 do 3 m</t>
  </si>
  <si>
    <t>https://podminky.urs.cz/item/CS_URS_2023_01/232221121</t>
  </si>
  <si>
    <t>Ocelové pažení výkopu - soliterní profily HEB 100 - 8ks dl. 3,00m</t>
  </si>
  <si>
    <t>8*3</t>
  </si>
  <si>
    <t>33</t>
  </si>
  <si>
    <t>13010970</t>
  </si>
  <si>
    <t>ocel profilová jakost S235JR (11 375) průřez HEB 100</t>
  </si>
  <si>
    <t>-1257478421</t>
  </si>
  <si>
    <t>Ocelové pažení výkopu - soliterní profily HEB 100 - 8ks dl. 3,00m ( obrátkovost 3 x )</t>
  </si>
  <si>
    <t>8*3*0,0204/3</t>
  </si>
  <si>
    <t>34</t>
  </si>
  <si>
    <t>232231121</t>
  </si>
  <si>
    <t>Vytažení ocelových jehel svislých hmotnosti od 15 do 70 kg/m dl od 0 do do 3 m</t>
  </si>
  <si>
    <t>-2137299921</t>
  </si>
  <si>
    <t>Vytažení ocelových jehel, pilot nebo zápor, s popř. nutnou úpravou pro vytahování svislých, o hmotnosti přes 15 do 70 k g/m, zaberaněných na délku od 0 do 3 m</t>
  </si>
  <si>
    <t>https://podminky.urs.cz/item/CS_URS_2023_01/232231121</t>
  </si>
  <si>
    <t>Vytažení ocelové pažení výkopu - soliterní profily HEB 100 - 8ks dl. 3,00m</t>
  </si>
  <si>
    <t>35</t>
  </si>
  <si>
    <t>273321117</t>
  </si>
  <si>
    <t>Základové desky mostních konstrukcí ze ŽB C 25/30</t>
  </si>
  <si>
    <t>-225401601</t>
  </si>
  <si>
    <t>Základové konstrukce z betonu železového desky ve výkopu nebo na hlavách pilot C 25/30</t>
  </si>
  <si>
    <t>https://podminky.urs.cz/item/CS_URS_2023_01/273321117</t>
  </si>
  <si>
    <t>Betonáž základové desky – železobeton C25/30</t>
  </si>
  <si>
    <t>7,00*5,45*0,30</t>
  </si>
  <si>
    <t>36</t>
  </si>
  <si>
    <t>273321191</t>
  </si>
  <si>
    <t>Příplatek k základovým deskám mostních konstrukcí ze ŽB za betonáž malého rozsahu do 25 m3</t>
  </si>
  <si>
    <t>1800023217</t>
  </si>
  <si>
    <t>Základové konstrukce z betonu železového Příplatek k cenám za betonáž malého rozsahu do 25 m3</t>
  </si>
  <si>
    <t>https://podminky.urs.cz/item/CS_URS_2023_01/273321191</t>
  </si>
  <si>
    <t>37</t>
  </si>
  <si>
    <t>273354111</t>
  </si>
  <si>
    <t>Bednění základových desek - zřízení</t>
  </si>
  <si>
    <t>-1140561835</t>
  </si>
  <si>
    <t>Bednění základových konstrukcí desek zřízení</t>
  </si>
  <si>
    <t>https://podminky.urs.cz/item/CS_URS_2023_01/273354111</t>
  </si>
  <si>
    <t>Betonáž základové desky - Bednění + odbědňovací nátěr</t>
  </si>
  <si>
    <t>0,3*(7+5,5)*2</t>
  </si>
  <si>
    <t>38</t>
  </si>
  <si>
    <t>273354211</t>
  </si>
  <si>
    <t>Bednění základových desek - odstranění</t>
  </si>
  <si>
    <t>-1691979973</t>
  </si>
  <si>
    <t>Bednění základových konstrukcí desek odstranění bednění</t>
  </si>
  <si>
    <t>https://podminky.urs.cz/item/CS_URS_2023_01/273354211</t>
  </si>
  <si>
    <t>39</t>
  </si>
  <si>
    <t>273361116</t>
  </si>
  <si>
    <t>Výztuž základových desek z betonářské oceli 10 505</t>
  </si>
  <si>
    <t>-994431264</t>
  </si>
  <si>
    <t>Výztuž základových konstrukcí desek z betonářské oceli 10 505 (R) nebo BSt 500</t>
  </si>
  <si>
    <t>https://podminky.urs.cz/item/CS_URS_2023_01/273361116</t>
  </si>
  <si>
    <t>0,008*1,05</t>
  </si>
  <si>
    <t>40</t>
  </si>
  <si>
    <t>273361412</t>
  </si>
  <si>
    <t>Výztuž základových desek ze svařovaných sítí přes 3,5 do 6 kg/m2</t>
  </si>
  <si>
    <t>83337001</t>
  </si>
  <si>
    <t>Výztuž základových konstrukcí desek ze svařovaných sítí, hmotnosti přes 3,5 do 6 kg/m2</t>
  </si>
  <si>
    <t>https://podminky.urs.cz/item/CS_URS_2023_01/273361412</t>
  </si>
  <si>
    <t>Betonářská výztuž základové desky – KARI sítě Ø8mm, oka 100x100mm</t>
  </si>
  <si>
    <t>0,854*1,20</t>
  </si>
  <si>
    <t>41</t>
  </si>
  <si>
    <t>274311127</t>
  </si>
  <si>
    <t>Základové pasy, prahy, věnce a ostruhy z betonu prostého C 25/30</t>
  </si>
  <si>
    <t>1815141142</t>
  </si>
  <si>
    <t>Základové konstrukce z betonu prostého pasy, prahy, věnce a ostruhy ve výkopu nebo na hlavách pilot C 25/30</t>
  </si>
  <si>
    <t>https://podminky.urs.cz/item/CS_URS_2023_01/274311127</t>
  </si>
  <si>
    <t>Betonáž příčného prahu z betonu C25/30</t>
  </si>
  <si>
    <t>0,50*0,30*6,05*1,2</t>
  </si>
  <si>
    <t>42</t>
  </si>
  <si>
    <t>274311191</t>
  </si>
  <si>
    <t>Příplatek k základovým pasům, prahům a věncům za betonáž malého rozsahu do 25 m3</t>
  </si>
  <si>
    <t>-2096981042</t>
  </si>
  <si>
    <t>Základové konstrukce z betonu prostého Příplatek k cenám za betonáž malého rozsahu do 25 m3</t>
  </si>
  <si>
    <t>https://podminky.urs.cz/item/CS_URS_2023_01/274311191</t>
  </si>
  <si>
    <t>Svislé a kompletní konstrukce</t>
  </si>
  <si>
    <t>43</t>
  </si>
  <si>
    <t>317321118</t>
  </si>
  <si>
    <t>Mostní římsy ze ŽB C 30/37</t>
  </si>
  <si>
    <t>532321035</t>
  </si>
  <si>
    <t>Římsy ze železového betonu C 30/37</t>
  </si>
  <si>
    <t>https://podminky.urs.cz/item/CS_URS_2023_01/317321118</t>
  </si>
  <si>
    <t>Betonáž ŽB říms – železobeton C30/37</t>
  </si>
  <si>
    <t>(0,18+0,25)*4,45</t>
  </si>
  <si>
    <t>44</t>
  </si>
  <si>
    <t>317321191</t>
  </si>
  <si>
    <t>Příplatek k mostním římsám ze ŽB za betonáž malého rozsahu do 25 m3</t>
  </si>
  <si>
    <t>252420247</t>
  </si>
  <si>
    <t>Římsy ze železového betonu Příplatek k cenám za betonáž malého rozsahu do 25 m3</t>
  </si>
  <si>
    <t>https://podminky.urs.cz/item/CS_URS_2023_01/317321191</t>
  </si>
  <si>
    <t>45</t>
  </si>
  <si>
    <t>317353121</t>
  </si>
  <si>
    <t>Bednění mostních říms všech tvarů - zřízení</t>
  </si>
  <si>
    <t>-445033755</t>
  </si>
  <si>
    <t>Bednění mostní římsy zřízení všech tvarů</t>
  </si>
  <si>
    <t>https://podminky.urs.cz/item/CS_URS_2023_01/317353121</t>
  </si>
  <si>
    <t>Betonáž ŽB říms - Bednění + odbědňovací nátěr</t>
  </si>
  <si>
    <t>(0,8+0,3+1,0+0,4)*4,45+0,8*0,4+0,6*0,4</t>
  </si>
  <si>
    <t>46</t>
  </si>
  <si>
    <t>317353221</t>
  </si>
  <si>
    <t>Bednění mostních říms všech tvarů - odstranění</t>
  </si>
  <si>
    <t>835294382</t>
  </si>
  <si>
    <t>Bednění mostní římsy odstranění všech tvarů</t>
  </si>
  <si>
    <t>https://podminky.urs.cz/item/CS_URS_2023_01/317353221</t>
  </si>
  <si>
    <t>47</t>
  </si>
  <si>
    <t>317361116</t>
  </si>
  <si>
    <t>Výztuž mostních říms z betonářské oceli 10 505</t>
  </si>
  <si>
    <t>1863320215</t>
  </si>
  <si>
    <t>Výztuž mostních železobetonových říms z betonářské oceli 10 505 (R) nebo BSt 500</t>
  </si>
  <si>
    <t>https://podminky.urs.cz/item/CS_URS_2023_01/317361116</t>
  </si>
  <si>
    <t>Betonářská výztuž ŽB říms – betonářská výztuž B500B</t>
  </si>
  <si>
    <t>0,344*1,05</t>
  </si>
  <si>
    <t>48</t>
  </si>
  <si>
    <t>334124113</t>
  </si>
  <si>
    <t>Osazování prefabrikovaných opěr nebo pilířů z ŽB železničním kolejovým jeřábem hmotnosti přes 10 do 20 t</t>
  </si>
  <si>
    <t>kus</t>
  </si>
  <si>
    <t>-712372493</t>
  </si>
  <si>
    <t>Osazení svislých prefabrikovaných dílců mostních konstrukcí z betonu železového opěr, pilířů, sloupů, stojek závěrných zdí nebo úložných prahů železničním kolejovým jeřábem hmotnosti dílce jednotlivě přes 10 do 20 t</t>
  </si>
  <si>
    <t>https://podminky.urs.cz/item/CS_URS_2023_01/334124113</t>
  </si>
  <si>
    <t>Osazení prefabrikovaných rámů 6x ŽB rám světlý otvor 4,05x2,80m, skladebné délky 1,00m</t>
  </si>
  <si>
    <t>6,0</t>
  </si>
  <si>
    <t>49</t>
  </si>
  <si>
    <t>59383445.1</t>
  </si>
  <si>
    <t xml:space="preserve">propust rámová spínaná dl. 1m, sv.4,0 m * 2,80 m </t>
  </si>
  <si>
    <t>-2093024789</t>
  </si>
  <si>
    <t>50</t>
  </si>
  <si>
    <t>59383445.2</t>
  </si>
  <si>
    <t xml:space="preserve">propust rámová krajní dl. 1m, sv.4,0 m * 2,80 m </t>
  </si>
  <si>
    <t>686677747</t>
  </si>
  <si>
    <t>51</t>
  </si>
  <si>
    <t>55344499</t>
  </si>
  <si>
    <t>lišta panelu okrajová z poplastovaného plechu (PVC-P) rš 200mm</t>
  </si>
  <si>
    <t>-189690807</t>
  </si>
  <si>
    <t>Osazení vylamovací stykovací lišta do ŽB rámů 85x30mm dl. 3,90m, vložky z betonářské výztuže průměru 12mm po 150mm s excentrickým umístěním vložek</t>
  </si>
  <si>
    <t>7,8*1,15 "Přepočtené koeficientem množství</t>
  </si>
  <si>
    <t>52</t>
  </si>
  <si>
    <t>13021054</t>
  </si>
  <si>
    <t>tyč ocelová ohýbaná kruhová žebírková jakost B500B (10 505) výztuž do betonu D 10-16mm</t>
  </si>
  <si>
    <t>-875819084</t>
  </si>
  <si>
    <t>Osazení vylamovací stykovací lišta do ŽB rámů dl. 3,90m, vložky z betonářské výztuže průměru 12mm po 150mm s excentrickým umístěním vložek dl. 750mm</t>
  </si>
  <si>
    <t>3,9/0,15*2*0,75*1,1*0,888/1000</t>
  </si>
  <si>
    <t>53</t>
  </si>
  <si>
    <t>58912605</t>
  </si>
  <si>
    <t>malta styková MC25 pojivo CEM I kamenivo frakce 0/4</t>
  </si>
  <si>
    <t>1844746641</t>
  </si>
  <si>
    <t>Vyrovnávací vrstva z cementové malty MC pod prefabrikované rámy</t>
  </si>
  <si>
    <t>4,50*6,00*0,02</t>
  </si>
  <si>
    <t>54</t>
  </si>
  <si>
    <t>334323218</t>
  </si>
  <si>
    <t>Mostní křídla a závěrné zídky ze ŽB C 30/37</t>
  </si>
  <si>
    <t>-1844023669</t>
  </si>
  <si>
    <t>Mostní křídla a závěrné zídky z betonu železového C 30/37</t>
  </si>
  <si>
    <t>https://podminky.urs.cz/item/CS_URS_2023_01/334323218</t>
  </si>
  <si>
    <t>Betonáž ŽB křídel – železobeton C30/37</t>
  </si>
  <si>
    <t>Základové části</t>
  </si>
  <si>
    <t>0,78*2,8*4</t>
  </si>
  <si>
    <t>Dříky</t>
  </si>
  <si>
    <t>0,4*(6,70+7,16)*2</t>
  </si>
  <si>
    <t>55</t>
  </si>
  <si>
    <t>334323291</t>
  </si>
  <si>
    <t>Příplatek k mostním křídlům a závěrným zídkám ze ŽB za betonáž malého rozsahu do 25 m3</t>
  </si>
  <si>
    <t>-204316886</t>
  </si>
  <si>
    <t>Mostní křídla a závěrné zídky z betonu Příplatek k cenám za práce malého rozsahu do 25 m3</t>
  </si>
  <si>
    <t>https://podminky.urs.cz/item/CS_URS_2023_01/334323291</t>
  </si>
  <si>
    <t>56</t>
  </si>
  <si>
    <t>334352111</t>
  </si>
  <si>
    <t>Bednění mostních křídel a závěrných zídek ze systémového bednění s výplní z překližek - zřízení</t>
  </si>
  <si>
    <t>-585613153</t>
  </si>
  <si>
    <t>Bednění mostních křídel a závěrných zídek ze systémového bednění zřízení z překližek</t>
  </si>
  <si>
    <t>https://podminky.urs.cz/item/CS_URS_2023_01/334352111</t>
  </si>
  <si>
    <t>Betonáž ŽB křídel - Bednění + odbědňovací nátěr</t>
  </si>
  <si>
    <t>0,35*2,8*2*4+0,35*2,4*2*4</t>
  </si>
  <si>
    <t>2,8*3,3*2*2+2,8*3,1*2*2+0,4*3,3*4</t>
  </si>
  <si>
    <t>57</t>
  </si>
  <si>
    <t>334352211</t>
  </si>
  <si>
    <t>Bednění mostních křídel a závěrných zídek ze systémového bednění s výplní z překližek - odstranění</t>
  </si>
  <si>
    <t>1441553058</t>
  </si>
  <si>
    <t>Bednění mostních křídel a závěrných zídek ze systémového bednění odstranění z překližek</t>
  </si>
  <si>
    <t>https://podminky.urs.cz/item/CS_URS_2023_01/334352211</t>
  </si>
  <si>
    <t>58</t>
  </si>
  <si>
    <t>334361226</t>
  </si>
  <si>
    <t>Výztuž křídel, závěrných zdí z betonářské oceli 10 505</t>
  </si>
  <si>
    <t>-210904614</t>
  </si>
  <si>
    <t>Výztuž betonářská mostních konstrukcí opěr, úložných prahů, křídel, závěrných zídek, bloků ložisek, pilířů a sloupů z oceli 10 505 (R) nebo BSt 500 křídel, závěrných zdí</t>
  </si>
  <si>
    <t>https://podminky.urs.cz/item/CS_URS_2023_01/334361226</t>
  </si>
  <si>
    <t>Betonářská výztuž ŽB křídel– betonářská výztuž B500B</t>
  </si>
  <si>
    <t>2,110*1,05</t>
  </si>
  <si>
    <t>59</t>
  </si>
  <si>
    <t>34575131</t>
  </si>
  <si>
    <t>žlab kabelový s víkem PVC (100x100)</t>
  </si>
  <si>
    <t>243219580</t>
  </si>
  <si>
    <t>Kabelový žlab pro uložení inženýrských sítí 100x100mm</t>
  </si>
  <si>
    <t>8,0*2</t>
  </si>
  <si>
    <t>60</t>
  </si>
  <si>
    <t>389361003</t>
  </si>
  <si>
    <t>Výztuž doplňková uzavírací nebo petlicové spáry dílců rámové konstrukce D do 12 mm z oceli 10 505</t>
  </si>
  <si>
    <t>1184975244</t>
  </si>
  <si>
    <t>Výztuž doplňková uzavírací nebo petlicové spáry dílců rámové konstrukce z betonářské oceli 10 505 (R) nebo BSt 500 průměru do 12 mm</t>
  </si>
  <si>
    <t>https://podminky.urs.cz/item/CS_URS_2023_01/389361003</t>
  </si>
  <si>
    <t>Betonářská výztuž Zálivková betonová směs – betonářská výztuž B500B</t>
  </si>
  <si>
    <t>0,185/3*5,0*1,05</t>
  </si>
  <si>
    <t>61</t>
  </si>
  <si>
    <t>389381119</t>
  </si>
  <si>
    <t>Doplňková betonáž a bednění malého rozsahu uzavírací nebo petlicové spáry dílců z betonu C 30/37</t>
  </si>
  <si>
    <t>-605350908</t>
  </si>
  <si>
    <t>Doplňková betonáž malého rozsahu včetně bednění uzavírací nebo petlicové spáry dílců rámové konstrukce, z betonu C 30/37</t>
  </si>
  <si>
    <t>https://podminky.urs.cz/item/CS_URS_2023_01/389381119</t>
  </si>
  <si>
    <t>Zálivková betonová směs – železobeton C30/37</t>
  </si>
  <si>
    <t>0,05*3,55*(4+3)+7,2*0,2*0,02*1,2*5</t>
  </si>
  <si>
    <t>Vodorovné konstrukce</t>
  </si>
  <si>
    <t>62</t>
  </si>
  <si>
    <t>451315117</t>
  </si>
  <si>
    <t>Podkladní nebo výplňová vrstva z betonu C 25/30 tl do 100 mm</t>
  </si>
  <si>
    <t>-1406235427</t>
  </si>
  <si>
    <t>Podkladní a výplňové vrstvy z betonu prostého tloušťky do 100 mm, z betonu C 25/30</t>
  </si>
  <si>
    <t>https://podminky.urs.cz/item/CS_URS_2023_01/451315117</t>
  </si>
  <si>
    <t>Betonáž podkladního betonu pod křídla – prostý beton C25/30 tl.100mm</t>
  </si>
  <si>
    <t>4*10,0</t>
  </si>
  <si>
    <t>63</t>
  </si>
  <si>
    <t>451315127</t>
  </si>
  <si>
    <t>Podkladní nebo výplňová vrstva z betonu C 25/30 tl do 150 mm</t>
  </si>
  <si>
    <t>310037102</t>
  </si>
  <si>
    <t>Podkladní a výplňové vrstvy z betonu prostého tloušťky do 150 mm, z betonu C 25/30</t>
  </si>
  <si>
    <t>https://podminky.urs.cz/item/CS_URS_2023_01/451315127</t>
  </si>
  <si>
    <t>Betonáž ložné vrstvy tl. 150mm z betonu C25/30 pro kamennou dlažbu + obetonování kamenné dlažby š. 100mm</t>
  </si>
  <si>
    <t>18,0*1,2+7,10*0,25</t>
  </si>
  <si>
    <t>6,4*4,05*1,2</t>
  </si>
  <si>
    <t>17,0*1,2+6,90*0,25</t>
  </si>
  <si>
    <t>64</t>
  </si>
  <si>
    <t>457311117</t>
  </si>
  <si>
    <t>Vyrovnávací nebo spádový beton C 25/30 včetně úpravy povrchu</t>
  </si>
  <si>
    <t>-1729183500</t>
  </si>
  <si>
    <t>Vyrovnávací nebo spádový beton včetně úpravy povrchu C 25/30</t>
  </si>
  <si>
    <t>https://podminky.urs.cz/item/CS_URS_2023_01/457311117</t>
  </si>
  <si>
    <t xml:space="preserve">Těsnící vrstva za rubem opěr - Podkladní beton C25/30 XF2 </t>
  </si>
  <si>
    <t>4,50*11,00*2*0,15</t>
  </si>
  <si>
    <t>65</t>
  </si>
  <si>
    <t>31316008</t>
  </si>
  <si>
    <t>síť výztužná svařovaná DIN 488 jakost B500A 100x100mm drát D 8mm</t>
  </si>
  <si>
    <t>2096370782</t>
  </si>
  <si>
    <t>Těsnící vrstva za rubem opěr - Vyztužení KARI sítí vel. oka 100x100mm D drátu 8mm - 2m*3m*16ks</t>
  </si>
  <si>
    <t>2*3*16</t>
  </si>
  <si>
    <t>66</t>
  </si>
  <si>
    <t>457311191</t>
  </si>
  <si>
    <t>Příplatek k vyrovnávacímu nebo spádovému betonu za rovinnost</t>
  </si>
  <si>
    <t>-1674702705</t>
  </si>
  <si>
    <t>Vyrovnávací nebo spádový beton včetně úpravy povrchu Příplatek k ceně za rovinnost</t>
  </si>
  <si>
    <t>https://podminky.urs.cz/item/CS_URS_2023_01/457311191</t>
  </si>
  <si>
    <t>67</t>
  </si>
  <si>
    <t>457451112</t>
  </si>
  <si>
    <t>Ochranná betonová vrstva na izolaci přesýpaných objektů tl 60 mm z prostého betonu C 16/20</t>
  </si>
  <si>
    <t>1109433</t>
  </si>
  <si>
    <t>Ochranná betonová vrstva na izolaci přesýpaných objektů tloušťky 60 mm s vyhlazením povrchu z prostého betonu C 16/20</t>
  </si>
  <si>
    <t>https://podminky.urs.cz/item/CS_URS_2023_01/457451112</t>
  </si>
  <si>
    <t>Ochrana zpětného spoje izolace prostým betonem min.C16/20 tl. 60mm</t>
  </si>
  <si>
    <t>6,0*0,5*2+2,8*0,3*4</t>
  </si>
  <si>
    <t>68</t>
  </si>
  <si>
    <t>457451133</t>
  </si>
  <si>
    <t>Ochranná betonová vrstva na izolaci přesýpaných objektů tl 60 mm s výztuží sítí beton C 25/30</t>
  </si>
  <si>
    <t>-271270704</t>
  </si>
  <si>
    <t>Ochranná betonová vrstva na izolaci přesýpaných objektů tloušťky 60 mm s vyhlazením povrchu s výztuží ze sítí C 25/30</t>
  </si>
  <si>
    <t>https://podminky.urs.cz/item/CS_URS_2023_01/457451133</t>
  </si>
  <si>
    <t>SVI – tvrdá ochrana izolace - železobetonová deska z betonu C25/30 tl. 60mm</t>
  </si>
  <si>
    <t>Betonářská výztuž základové desky – KARI sítě O8mm, oka 100x100mm - 0,237t</t>
  </si>
  <si>
    <t>5,6*4,45</t>
  </si>
  <si>
    <t>69</t>
  </si>
  <si>
    <t>463211111</t>
  </si>
  <si>
    <t>Rovnanina z lomového kamene s vyklínováním spár a dutin úlomky kamene</t>
  </si>
  <si>
    <t>942096869</t>
  </si>
  <si>
    <t>Rovnanina z lomového kamene neopracovaného tříděného pro všechny tloušťky rovnaniny, bez vypracování líce s vyklínování spár a dutin úlomky z kamene</t>
  </si>
  <si>
    <t>https://podminky.urs.cz/item/CS_URS_2023_01/463211111</t>
  </si>
  <si>
    <t>Oprava břehů odtokového příkopu kamennou rovnaninou, minimální hmotnosti 150kg/ks a více + vyklínování menšími kameny, včetně dopravy materiálu</t>
  </si>
  <si>
    <t>11,5*1,2*0,4</t>
  </si>
  <si>
    <t>11,8*1,2*0,4</t>
  </si>
  <si>
    <t>70</t>
  </si>
  <si>
    <t>465513227</t>
  </si>
  <si>
    <t>Dlažba z lomového kamene na cementovou maltu s vyspárováním tl 250 mm pro hráze</t>
  </si>
  <si>
    <t>-1923248129</t>
  </si>
  <si>
    <t>Dlažba z lomového kamene lomařsky upraveného na cementovou maltu, s vyspárováním cementovou maltou, tl. kamene 250 mm</t>
  </si>
  <si>
    <t>https://podminky.urs.cz/item/CS_URS_2023_01/465513227</t>
  </si>
  <si>
    <t>Kamenná dlažba z lomového kamene tl. 250 mm, spáry zatřeny cementovou maltou, včetně dělení kamenných desek na jednotlivé kameny</t>
  </si>
  <si>
    <t>17,5*1,2</t>
  </si>
  <si>
    <t>16,5*1,2</t>
  </si>
  <si>
    <t>Úpravy povrchů, podlahy a osazování výplní</t>
  </si>
  <si>
    <t>71</t>
  </si>
  <si>
    <t>622211011</t>
  </si>
  <si>
    <t>Montáž kontaktního zateplení vnějších stěn lepením a mechanickým kotvením polystyrénových desek do betonu a zdiva tl přes 40 do 80 mm</t>
  </si>
  <si>
    <t>1957785144</t>
  </si>
  <si>
    <t>Montáž kontaktního zateplení lepením a mechanickým kotvením z polystyrenových desek na vnější stěny, na podklad betonový nebo z lehčeného betonu, z tvárnic keramických nebo vápenopískových, tloušťky desek přes 40 do 80 mm</t>
  </si>
  <si>
    <t>https://podminky.urs.cz/item/CS_URS_2023_01/622211011</t>
  </si>
  <si>
    <t>SVI – tvrdá ochrana izolace - extrudovaný polystyren tl. 50mm</t>
  </si>
  <si>
    <t>3,50*6,0*2+1,20*2,80*4</t>
  </si>
  <si>
    <t>72</t>
  </si>
  <si>
    <t>28376440</t>
  </si>
  <si>
    <t>deska XPS hrana rovná a strukturovaný povrch 300kPa tl 50mm</t>
  </si>
  <si>
    <t>1776730803</t>
  </si>
  <si>
    <t>55,440*1,02 "Přepočtené koeficientem množství</t>
  </si>
  <si>
    <t>Ostatní konstrukce a práce, bourání</t>
  </si>
  <si>
    <t>73</t>
  </si>
  <si>
    <t>911121211</t>
  </si>
  <si>
    <t>Výroba ocelového zábradli při opravách mostů</t>
  </si>
  <si>
    <t>1068563451</t>
  </si>
  <si>
    <t>Oprava ocelového zábradlí svařovaného nebo šroubovaného výroba</t>
  </si>
  <si>
    <t>https://podminky.urs.cz/item/CS_URS_2023_01/911121211</t>
  </si>
  <si>
    <t>zábradlí na NK</t>
  </si>
  <si>
    <t>4,90+4,90</t>
  </si>
  <si>
    <t>zábradlí na křídlech</t>
  </si>
  <si>
    <t>4*2,70</t>
  </si>
  <si>
    <t>74</t>
  </si>
  <si>
    <t>13611248</t>
  </si>
  <si>
    <t>plech ocelový hladký jakost S235JR tl 20mm tabule</t>
  </si>
  <si>
    <t>-1208643209</t>
  </si>
  <si>
    <t xml:space="preserve">patní plechy </t>
  </si>
  <si>
    <t>0,20*0,26*14*0,160*1,05</t>
  </si>
  <si>
    <t>75</t>
  </si>
  <si>
    <t>13431000</t>
  </si>
  <si>
    <t>úhelník ocelový rovnostranný jakost S235JR (11 375) 70x70x8mm</t>
  </si>
  <si>
    <t>-1321327371</t>
  </si>
  <si>
    <t>0,126*1,05 "Přepočtené koeficientem množství</t>
  </si>
  <si>
    <t>76</t>
  </si>
  <si>
    <t>13011066</t>
  </si>
  <si>
    <t>úhelník ocelový rovnostranný jakost S235JR (11 375) 60x60x5mm</t>
  </si>
  <si>
    <t>-206895752</t>
  </si>
  <si>
    <t>0,095*1,05 "Přepočtené koeficientem množství</t>
  </si>
  <si>
    <t>77</t>
  </si>
  <si>
    <t>13010420</t>
  </si>
  <si>
    <t>úhelník ocelový rovnostranný jakost S235JR (11 375) 50x50x5mm</t>
  </si>
  <si>
    <t>-1224249999</t>
  </si>
  <si>
    <t>0,156*1,05 "Přepočtené koeficientem množství</t>
  </si>
  <si>
    <t>78</t>
  </si>
  <si>
    <t>15619210 - R</t>
  </si>
  <si>
    <t>krytka matice M 16 plastová, černá</t>
  </si>
  <si>
    <t>-56285809</t>
  </si>
  <si>
    <t>7,0*2*4</t>
  </si>
  <si>
    <t>79</t>
  </si>
  <si>
    <t>911121311</t>
  </si>
  <si>
    <t>Montáž ocelového zábradli při opravách mostů</t>
  </si>
  <si>
    <t>1953103074</t>
  </si>
  <si>
    <t>Oprava ocelového zábradlí svařovaného nebo šroubovaného montáž</t>
  </si>
  <si>
    <t>https://podminky.urs.cz/item/CS_URS_2023_01/911121311</t>
  </si>
  <si>
    <t>80</t>
  </si>
  <si>
    <t>931992121</t>
  </si>
  <si>
    <t>Výplň dilatačních spár z extrudovaného polystyrénu tl 20 mm</t>
  </si>
  <si>
    <t>-455622694</t>
  </si>
  <si>
    <t>Výplň dilatačních spár z polystyrenu extrudovaného, tloušťky 20 mm</t>
  </si>
  <si>
    <t>https://podminky.urs.cz/item/CS_URS_2023_01/931992121</t>
  </si>
  <si>
    <t xml:space="preserve">Těsnění spár extrudovaným polystyrenem </t>
  </si>
  <si>
    <t>ŽB rám/ ŽB křídlo tl. 15mm</t>
  </si>
  <si>
    <t>0,4*3,3*4*1,1</t>
  </si>
  <si>
    <t>ŽB římsa/ ŽB křídlo tl. 20mm</t>
  </si>
  <si>
    <t>0,4*0,15*4</t>
  </si>
  <si>
    <t>81</t>
  </si>
  <si>
    <t>931994142</t>
  </si>
  <si>
    <t>Těsnění dilatační spáry betonové konstrukce polyuretanovým tmelem do pl 4,0 cm2</t>
  </si>
  <si>
    <t>-1543155144</t>
  </si>
  <si>
    <t>Těsnění spáry betonové konstrukce pásy, profily, tmely tmelem polyuretanovým spáry dilatační do 4,0 cm2</t>
  </si>
  <si>
    <t>https://podminky.urs.cz/item/CS_URS_2023_01/931994142</t>
  </si>
  <si>
    <t>Těsnění spár trvale pružným tmelem, šedé barvy, včetně penetračního nátěru a předtěsnění spárypolyuretanovým provazcem průměru 30mm</t>
  </si>
  <si>
    <t>ŽB rám/ ŽB rám</t>
  </si>
  <si>
    <t>11,2*5</t>
  </si>
  <si>
    <t>ŽB rám/ ŽB křídlo</t>
  </si>
  <si>
    <t>11,2*3+7,5*4</t>
  </si>
  <si>
    <t xml:space="preserve">Těsnění izolační stěrkou ozubu pro napojení izolace </t>
  </si>
  <si>
    <t>0,36*4+5,6*2</t>
  </si>
  <si>
    <t>Těsnění izolační stěrkou k liště příložné pro ukončení asfaltové izolace na rubu křídel</t>
  </si>
  <si>
    <t>0,55*4+2,9*4</t>
  </si>
  <si>
    <t>82</t>
  </si>
  <si>
    <t>935112211</t>
  </si>
  <si>
    <t>Osazení příkopového žlabu do betonu tl 100 mm z betonových tvárnic š 800 mm</t>
  </si>
  <si>
    <t>334026512</t>
  </si>
  <si>
    <t>Osazení betonového příkopového žlabu s vyplněním a zatřením spár cementovou maltou s ložem tl. 100 mm z betonu prostého z betonových příkopových tvárnic šířky přes 500 do 800 mm</t>
  </si>
  <si>
    <t>https://podminky.urs.cz/item/CS_URS_2023_01/935112211</t>
  </si>
  <si>
    <t>Betonové příkopové tvárnice šířky 0,65m, délky 0,50m</t>
  </si>
  <si>
    <t>4,0+4,0+4,0+4,5</t>
  </si>
  <si>
    <t>83</t>
  </si>
  <si>
    <t>59227029</t>
  </si>
  <si>
    <t>žlabovka příkopová betonová 500x680x60mm</t>
  </si>
  <si>
    <t>-1187599190</t>
  </si>
  <si>
    <t>84</t>
  </si>
  <si>
    <t>935112911</t>
  </si>
  <si>
    <t>Příplatek ZKD tl 10 mm lože přes 100 mm u příkopového žlabu osazeného do betonu</t>
  </si>
  <si>
    <t>-88150175</t>
  </si>
  <si>
    <t>Osazení betonového příkopového žlabu s vyplněním a zatřením spár cementovou maltou Příplatek k cenám za každých dalších i započatých 10 mm tloušťky lože přes 100 mm</t>
  </si>
  <si>
    <t>https://podminky.urs.cz/item/CS_URS_2023_01/935112911</t>
  </si>
  <si>
    <t>Betonáž ložné vrstvy tl. 150mm z betonu C25/30 pro betonové příkopové tvárnice</t>
  </si>
  <si>
    <t>5*(4,0+4,0+4,0+4,5)*0,8</t>
  </si>
  <si>
    <t>85</t>
  </si>
  <si>
    <t>936942211</t>
  </si>
  <si>
    <t>Zhotovení tabulky s letopočtem opravy mostu vložením šablony do bednění</t>
  </si>
  <si>
    <t>338347260</t>
  </si>
  <si>
    <t>Zhotovení tabulky s letopočtem opravy nebo větší údržby vložením šablony do bednění</t>
  </si>
  <si>
    <t>https://podminky.urs.cz/item/CS_URS_2023_01/936942211</t>
  </si>
  <si>
    <t>Matrice o rozměru 500x300mm, s vlysem letopočtu výstavby</t>
  </si>
  <si>
    <t>86</t>
  </si>
  <si>
    <t>961041221</t>
  </si>
  <si>
    <t>Bourání mostních základů z betonu prokládaného</t>
  </si>
  <si>
    <t>252051406</t>
  </si>
  <si>
    <t>Bourání mostních konstrukcí základů z prokládaného betonu</t>
  </si>
  <si>
    <t>https://podminky.urs.cz/item/CS_URS_2023_01/961041221</t>
  </si>
  <si>
    <t>Demolice stávajícího betonového základu propustku</t>
  </si>
  <si>
    <t>Základy</t>
  </si>
  <si>
    <t>(13,4+13,3)*1,24</t>
  </si>
  <si>
    <t>Suť: 33,108m3*2,3t/m3=76,149t</t>
  </si>
  <si>
    <t>87</t>
  </si>
  <si>
    <t>962041211</t>
  </si>
  <si>
    <t>Bourání mostních zdí a pilířů z betonu prostého</t>
  </si>
  <si>
    <t>-1901788282</t>
  </si>
  <si>
    <t>Bourání mostních konstrukcí zdiva a pilířů z prostého betonu</t>
  </si>
  <si>
    <t>https://podminky.urs.cz/item/CS_URS_2023_01/962041211</t>
  </si>
  <si>
    <t xml:space="preserve">Demolice stávající konstrukce opěr a  křídel konstrukce propustku </t>
  </si>
  <si>
    <t xml:space="preserve">Opěry + křídla </t>
  </si>
  <si>
    <t>2,6*3+2,5*3+2,5*3,2+2,6*3,2+2,7*2,5+2,8*2,5</t>
  </si>
  <si>
    <t>Suť: 45,370m3*2,3t/m3=104,351t</t>
  </si>
  <si>
    <t>88</t>
  </si>
  <si>
    <t>962051111</t>
  </si>
  <si>
    <t>Bourání mostních zdí a pilířů z ŽB</t>
  </si>
  <si>
    <t>-399788473</t>
  </si>
  <si>
    <t>Bourání mostních konstrukcí zdiva a pilířů ze železového betonu</t>
  </si>
  <si>
    <t>https://podminky.urs.cz/item/CS_URS_2023_01/962051111</t>
  </si>
  <si>
    <t>Demolice stávajícího železobetonové římsy propustku,</t>
  </si>
  <si>
    <t>Římsy</t>
  </si>
  <si>
    <t>0,15*7,4+0,16*7,45</t>
  </si>
  <si>
    <t>2,302*2,6t/m3=5,986t</t>
  </si>
  <si>
    <t>89</t>
  </si>
  <si>
    <t>963051111</t>
  </si>
  <si>
    <t>Bourání mostní nosné konstrukce z ŽB</t>
  </si>
  <si>
    <t>-95030636</t>
  </si>
  <si>
    <t>Bourání mostních konstrukcí nosných konstrukcí ze železového betonu</t>
  </si>
  <si>
    <t>https://podminky.urs.cz/item/CS_URS_2023_01/963051111</t>
  </si>
  <si>
    <t>Demolice mostovky ze zabetonovaných kolejnic</t>
  </si>
  <si>
    <t>10,7*0,6</t>
  </si>
  <si>
    <t>Betonová suť</t>
  </si>
  <si>
    <t>10,7m2*0,6m*2,3t/m3=14,766t</t>
  </si>
  <si>
    <t>90</t>
  </si>
  <si>
    <t>966075141</t>
  </si>
  <si>
    <t>Odstranění kovového zábradlí vcelku</t>
  </si>
  <si>
    <t>2133203807</t>
  </si>
  <si>
    <t>Odstranění různých konstrukcí na mostech kovového zábradlí vcelku</t>
  </si>
  <si>
    <t>https://podminky.urs.cz/item/CS_URS_2023_01/966075141</t>
  </si>
  <si>
    <t xml:space="preserve">Demontáž stávajícího zábradlí svařeného zábradlí se zabetonovanými sloupky + odstranění chráničky. </t>
  </si>
  <si>
    <t>7*2</t>
  </si>
  <si>
    <t>7m*4ks*0,0055t/m+1,2m*8ks*0,0084t/m+9m*0,005t/m=0,240t</t>
  </si>
  <si>
    <t>91</t>
  </si>
  <si>
    <t>966077141</t>
  </si>
  <si>
    <t>Odstranění různých doplňkových ocelových konstrukcí hmotnosti přes 100 do 500 kg</t>
  </si>
  <si>
    <t>-1520211168</t>
  </si>
  <si>
    <t>Odstranění různých konstrukcí na mostech doplňkových ocelových konstrukcí hmotnosti jednotlivě přes 100 do 500 kg</t>
  </si>
  <si>
    <t>https://podminky.urs.cz/item/CS_URS_2023_01/966077141</t>
  </si>
  <si>
    <t>Odstranění kolejnic mostovky, likvidace v režii zhotovitele</t>
  </si>
  <si>
    <t>30ks*2,6m*0,0494t/m+2*5,25m*0,0494t/m=4,372t</t>
  </si>
  <si>
    <t>997</t>
  </si>
  <si>
    <t>Přesun sutě</t>
  </si>
  <si>
    <t>92</t>
  </si>
  <si>
    <t>997013601</t>
  </si>
  <si>
    <t>Poplatek za uložení na skládce (skládkovné) stavebního odpadu betonového kód odpadu 17 01 01</t>
  </si>
  <si>
    <t>-352573626</t>
  </si>
  <si>
    <t>Poplatek za uložení stavebního odpadu na skládce (skládkovné) z prostého betonu zatříděného do Katalogu odpadů pod kódem 17 01 01</t>
  </si>
  <si>
    <t>https://podminky.urs.cz/item/CS_URS_2023_01/997013601</t>
  </si>
  <si>
    <t>Demolice betonového základu</t>
  </si>
  <si>
    <t>33,108*2,30</t>
  </si>
  <si>
    <t>Demolice betonové konstrukce křídel a opěr</t>
  </si>
  <si>
    <t>45,370*2,30</t>
  </si>
  <si>
    <t>Demolice mostovky ( - odečet kolejnice 0,49 m3 )</t>
  </si>
  <si>
    <t>(6,42-0,492 )*2,30</t>
  </si>
  <si>
    <t>Demolice římsy</t>
  </si>
  <si>
    <t>2,302*2,6</t>
  </si>
  <si>
    <t>93</t>
  </si>
  <si>
    <t>997013655</t>
  </si>
  <si>
    <t>Poplatek za uložení na skládce (skládkovné) zeminy a kamení kód odpadu 17 05 04</t>
  </si>
  <si>
    <t>-337160191</t>
  </si>
  <si>
    <t>Poplatek za uložení stavebního odpadu na skládce (skládkovné) zeminy a kamení zatříděného do Katalogu odpadů pod kódem 17 05 04</t>
  </si>
  <si>
    <t>https://podminky.urs.cz/item/CS_URS_2023_01/997013655</t>
  </si>
  <si>
    <t>(609,800-100,0)*1,90</t>
  </si>
  <si>
    <t>94</t>
  </si>
  <si>
    <t>997211111</t>
  </si>
  <si>
    <t>Svislá doprava suti na v 3,5 m</t>
  </si>
  <si>
    <t>1719902685</t>
  </si>
  <si>
    <t>Svislá doprava suti nebo vybouraných hmot s naložením do dopravního zařízení a s vyprázdněním dopravního zařízení na hromadu nebo do dopravního prostředku suti na výšku do 3,5 m</t>
  </si>
  <si>
    <t>https://podminky.urs.cz/item/CS_URS_2023_01/997211111</t>
  </si>
  <si>
    <t>76,149</t>
  </si>
  <si>
    <t>104,351</t>
  </si>
  <si>
    <t>Demolice mostovky</t>
  </si>
  <si>
    <t>14,766</t>
  </si>
  <si>
    <t>5,986</t>
  </si>
  <si>
    <t>95</t>
  </si>
  <si>
    <t>997211119</t>
  </si>
  <si>
    <t>Příplatek ZKD 3,5 m výšky u svislé dopravy suti</t>
  </si>
  <si>
    <t>-1393744788</t>
  </si>
  <si>
    <t>Svislá doprava suti nebo vybouraných hmot s naložením do dopravního zařízení a s vyprázdněním dopravního zařízení na hromadu nebo do dopravního prostředku suti na výšku Příplatek k ceně za každých dalších i započatých 3,5 m výšky přes 3,5 m</t>
  </si>
  <si>
    <t>https://podminky.urs.cz/item/CS_URS_2023_01/997211119</t>
  </si>
  <si>
    <t>96</t>
  </si>
  <si>
    <t>997211211</t>
  </si>
  <si>
    <t>Svislá doprava vybouraných hmot na v 3,5 m</t>
  </si>
  <si>
    <t>-9632231</t>
  </si>
  <si>
    <t>Svislá doprava suti nebo vybouraných hmot s naložením do dopravního zařízení a s vyprázdněním dopravního zařízení na hromadu nebo do dopravního prostředku vybouraných hmot na výšku do 3,5 m</t>
  </si>
  <si>
    <t>https://podminky.urs.cz/item/CS_URS_2023_01/997211211</t>
  </si>
  <si>
    <t>0,49</t>
  </si>
  <si>
    <t>97</t>
  </si>
  <si>
    <t>997211511</t>
  </si>
  <si>
    <t>Vodorovná doprava suti po suchu na vzdálenost do 1 km</t>
  </si>
  <si>
    <t>-1084150831</t>
  </si>
  <si>
    <t>Vodorovná doprava suti nebo vybouraných hmot suti se složením a hrubým urovnáním, na vzdálenost do 1 km</t>
  </si>
  <si>
    <t>https://podminky.urs.cz/item/CS_URS_2023_01/997211511</t>
  </si>
  <si>
    <t>200,118</t>
  </si>
  <si>
    <t>98</t>
  </si>
  <si>
    <t>997211519</t>
  </si>
  <si>
    <t>Příplatek ZKD 1 km u vodorovné dopravy suti</t>
  </si>
  <si>
    <t>1575329946</t>
  </si>
  <si>
    <t>Vodorovná doprava suti nebo vybouraných hmot suti se složením a hrubým urovnáním, na vzdálenost Příplatek k ceně za každý další i započatý 1 km přes 1 km</t>
  </si>
  <si>
    <t>https://podminky.urs.cz/item/CS_URS_2023_01/997211519</t>
  </si>
  <si>
    <t>příplatek 29 km</t>
  </si>
  <si>
    <t>200,118*29</t>
  </si>
  <si>
    <t>99</t>
  </si>
  <si>
    <t>997211612</t>
  </si>
  <si>
    <t>Nakládání vybouraných hmot na dopravní prostředky pro vodorovnou dopravu</t>
  </si>
  <si>
    <t>-296225895</t>
  </si>
  <si>
    <t>Nakládání suti nebo vybouraných hmot na dopravní prostředky pro vodorovnou dopravu vybouraných hmot</t>
  </si>
  <si>
    <t>https://podminky.urs.cz/item/CS_URS_2023_01/997211612</t>
  </si>
  <si>
    <t>Odstranění kolejnic mostovky - vybourané betony</t>
  </si>
  <si>
    <t>4,372+200,118</t>
  </si>
  <si>
    <t>100</t>
  </si>
  <si>
    <t>997241521</t>
  </si>
  <si>
    <t>Vodorovné přemístění vybouraných hmot do 7 km</t>
  </si>
  <si>
    <t>-871547362</t>
  </si>
  <si>
    <t>Doprava vybouraných hmot, konstrukcí nebo suti vodorovné přemístění vybouraných hmot nebo konstrukcí na vzdálenost do 7 km</t>
  </si>
  <si>
    <t>https://podminky.urs.cz/item/CS_URS_2023_01/997241521</t>
  </si>
  <si>
    <t>101</t>
  </si>
  <si>
    <t>997241532</t>
  </si>
  <si>
    <t>Vodorovné přemístění suti do 7 km</t>
  </si>
  <si>
    <t>779681748</t>
  </si>
  <si>
    <t>Doprava vybouraných hmot, konstrukcí nebo suti vodorovné přemístění suti na vzdálenost do 7 km</t>
  </si>
  <si>
    <t>https://podminky.urs.cz/item/CS_URS_2023_01/997241532</t>
  </si>
  <si>
    <t>998</t>
  </si>
  <si>
    <t>Přesun hmot</t>
  </si>
  <si>
    <t>102</t>
  </si>
  <si>
    <t>998241021</t>
  </si>
  <si>
    <t>Přesun hmot pro dráhy kolejové jakéhokoliv rozsahu dopravní vzdálenost do 5000 m</t>
  </si>
  <si>
    <t>-1716847394</t>
  </si>
  <si>
    <t>Přesun hmot pro dráhy kolejové jakéhokoliv rozsahu dopravní vzdálenost do 5 000 m</t>
  </si>
  <si>
    <t>https://podminky.urs.cz/item/CS_URS_2023_01/998241021</t>
  </si>
  <si>
    <t>odečet prefabrikátů</t>
  </si>
  <si>
    <t>1097,116-6*11,300</t>
  </si>
  <si>
    <t>PSV</t>
  </si>
  <si>
    <t>Práce a dodávky PSV</t>
  </si>
  <si>
    <t>711</t>
  </si>
  <si>
    <t>Izolace proti vodě, vlhkosti a plynům</t>
  </si>
  <si>
    <t>103</t>
  </si>
  <si>
    <t>711112001</t>
  </si>
  <si>
    <t>Provedení izolace proti zemní vlhkosti svislé za studena nátěrem penetračním</t>
  </si>
  <si>
    <t>-1774307676</t>
  </si>
  <si>
    <t>Provedení izolace proti zemní vlhkosti natěradly a tmely za studena na ploše svislé S nátěrem penetračním</t>
  </si>
  <si>
    <t>https://podminky.urs.cz/item/CS_URS_2023_01/711112001</t>
  </si>
  <si>
    <t>Izolační nátěr Np betonových konstrukcí bez pásové izolace v kontaktu se zeminou/ zásypem</t>
  </si>
  <si>
    <t>(7*0,3*2+5,5*(0,3+0,5)*2)</t>
  </si>
  <si>
    <t>ŽB rám</t>
  </si>
  <si>
    <t>(5,7*6,0+1,8*2)</t>
  </si>
  <si>
    <t>Křídla vnitřní strana - v otvoru</t>
  </si>
  <si>
    <t>4*(1,20+1,0+0,30)*2,8</t>
  </si>
  <si>
    <t>Základ křídel z rubu</t>
  </si>
  <si>
    <t>4*1,30*2,80</t>
  </si>
  <si>
    <t>Rám v otvoru - spodní část</t>
  </si>
  <si>
    <t>(1,0+4,0+1,0)*6</t>
  </si>
  <si>
    <t>104</t>
  </si>
  <si>
    <t>711112002</t>
  </si>
  <si>
    <t>Provedení izolace proti zemní vlhkosti svislé za studena lakem asfaltovým</t>
  </si>
  <si>
    <t>-90013325</t>
  </si>
  <si>
    <t>Provedení izolace proti zemní vlhkosti natěradly a tmely za studena na ploše svislé S nátěrem lakem asfaltovým</t>
  </si>
  <si>
    <t>https://podminky.urs.cz/item/CS_URS_2023_01/711112002</t>
  </si>
  <si>
    <t>Izolační nátěr asfaltový 2x betonových konstrukcí bez pásové izolace v kontaktu se zeminou/ zásypem</t>
  </si>
  <si>
    <t>(7*0,3*2+5,5*(0,3+0,5)*2)*2</t>
  </si>
  <si>
    <t>(5,7*6,0+1,8*2)*2</t>
  </si>
  <si>
    <t>4*(1,20+1,0+0,30)*2,8*2</t>
  </si>
  <si>
    <t>4*1,30*2,80*2</t>
  </si>
  <si>
    <t>(1,0+4,0+1,0)*6*2</t>
  </si>
  <si>
    <t>105</t>
  </si>
  <si>
    <t>11163150</t>
  </si>
  <si>
    <t>lak penetrační asfaltový</t>
  </si>
  <si>
    <t>1512550406</t>
  </si>
  <si>
    <t>P</t>
  </si>
  <si>
    <t>Poznámka k položce:_x000D_
Spotřeba 0,3-0,4kg/m2</t>
  </si>
  <si>
    <t>129,360*0,35*0,001</t>
  </si>
  <si>
    <t>106</t>
  </si>
  <si>
    <t>11163152</t>
  </si>
  <si>
    <t>lak hydroizolační asfaltový</t>
  </si>
  <si>
    <t>-1065649768</t>
  </si>
  <si>
    <t>Poznámka k položce:_x000D_
Spotřeba: 0,3-0,5 kg/m2</t>
  </si>
  <si>
    <t>258,720*0,40*0,001</t>
  </si>
  <si>
    <t>107</t>
  </si>
  <si>
    <t>711131101</t>
  </si>
  <si>
    <t>Provedení izolace proti zemní vlhkosti pásy na sucho vodorovné AIP nebo tkaninou</t>
  </si>
  <si>
    <t>2051998895</t>
  </si>
  <si>
    <t>Provedení izolace proti zemní vlhkosti pásy na sucho AIP nebo tkaniny na ploše vodorovné V</t>
  </si>
  <si>
    <t>https://podminky.urs.cz/item/CS_URS_2023_01/711131101</t>
  </si>
  <si>
    <t>volně ložené pásy ZKPP ( přesah 20 % )</t>
  </si>
  <si>
    <t>3,0*6,0*2*1,20</t>
  </si>
  <si>
    <t>pokládka geotextílie ( přesahy 20 % )</t>
  </si>
  <si>
    <t>(4,50+1,0+4,50+1,0+4,50)*6,0*1,20</t>
  </si>
  <si>
    <t>108</t>
  </si>
  <si>
    <t>69311087</t>
  </si>
  <si>
    <t>geotextilie netkaná separační, ochranná, filtrační, drenážní PP 1200g/m2</t>
  </si>
  <si>
    <t>-323686317</t>
  </si>
  <si>
    <t>vodorovné plplošně natavené</t>
  </si>
  <si>
    <t>86,400/2</t>
  </si>
  <si>
    <t>svislé plnoplošně natavené</t>
  </si>
  <si>
    <t>196,440/2</t>
  </si>
  <si>
    <t>vodorovné volně ložené</t>
  </si>
  <si>
    <t>43,200</t>
  </si>
  <si>
    <t>109</t>
  </si>
  <si>
    <t>R položka 17</t>
  </si>
  <si>
    <t>SVI - izolační pás asfaltový,natavitelný, modifikovaný s integrovanou měkkou ochranou, schválený pro použití u SŽ</t>
  </si>
  <si>
    <t>-745841854</t>
  </si>
  <si>
    <t>SVI - izolační pás asfaltový, natavitelný, modifikovaný s integrovanou měkkou ochranou, schválený pro použití u SŽ</t>
  </si>
  <si>
    <t>86,400</t>
  </si>
  <si>
    <t>196,440</t>
  </si>
  <si>
    <t>110</t>
  </si>
  <si>
    <t>711141559</t>
  </si>
  <si>
    <t>Provedení izolace proti zemní vlhkosti pásy přitavením vodorovné NAIP</t>
  </si>
  <si>
    <t>1674404441</t>
  </si>
  <si>
    <t>Provedení izolace proti zemní vlhkosti pásy přitavením NAIP na ploše vodorovné V</t>
  </si>
  <si>
    <t>https://podminky.urs.cz/item/CS_URS_2023_01/711141559</t>
  </si>
  <si>
    <t>mostovka 2 vrstvy ( přesahy 20 % ´)</t>
  </si>
  <si>
    <t>6,0 *4,50*2*1,20</t>
  </si>
  <si>
    <t>ZKPP 1 vrstva ( přesahy 20 % )</t>
  </si>
  <si>
    <t xml:space="preserve">1,50*6,00*2*1,20 </t>
  </si>
  <si>
    <t>111</t>
  </si>
  <si>
    <t>711142559</t>
  </si>
  <si>
    <t>Provedení izolace proti zemní vlhkosti pásy přitavením svislé NAIP</t>
  </si>
  <si>
    <t>-835087488</t>
  </si>
  <si>
    <t>Provedení izolace proti zemní vlhkosti pásy přitavením NAIP na ploše svislé S</t>
  </si>
  <si>
    <t>https://podminky.urs.cz/item/CS_URS_2023_01/711142559</t>
  </si>
  <si>
    <t>SVI – Izolace nosné konstrukce natavovanými asfaltovými pásy</t>
  </si>
  <si>
    <t>svislé plochy za rubem opěr 2 vrstvy ( přesah 20 % )</t>
  </si>
  <si>
    <t>4,30*6,0*2*2*1,20</t>
  </si>
  <si>
    <t>svislé plochy říms 2 vrstvy</t>
  </si>
  <si>
    <t>4,50*2*2*0,30</t>
  </si>
  <si>
    <t>svislé dříky křídel za rubem ( přesah 20 % )</t>
  </si>
  <si>
    <t>2,50*2,80*4*2*1,20</t>
  </si>
  <si>
    <t>112</t>
  </si>
  <si>
    <t>711191001</t>
  </si>
  <si>
    <t>Provedení adhezního můstku na vodorovné ploše</t>
  </si>
  <si>
    <t>209721536</t>
  </si>
  <si>
    <t>Provedení nátěru adhezního můstku na ploše vodorovné V</t>
  </si>
  <si>
    <t>https://podminky.urs.cz/item/CS_URS_2023_01/711191001</t>
  </si>
  <si>
    <t>Nátěr pracovních spár spojovacím můstkem</t>
  </si>
  <si>
    <t>Základy křídel/ dříky</t>
  </si>
  <si>
    <t>0,4*2,8*4</t>
  </si>
  <si>
    <t>Spáry ŽB rámů</t>
  </si>
  <si>
    <t>(4+3)*0,5*3,6</t>
  </si>
  <si>
    <t>ŽB rámy/ římsy</t>
  </si>
  <si>
    <t>0,35*3,6*2+0,5*0,5*4</t>
  </si>
  <si>
    <t>6,0 *4,50</t>
  </si>
  <si>
    <t xml:space="preserve">1,50*6,00*2 </t>
  </si>
  <si>
    <t>113</t>
  </si>
  <si>
    <t>711191011</t>
  </si>
  <si>
    <t>Provedení adhezního můstku na svislé ploše</t>
  </si>
  <si>
    <t>-1482113778</t>
  </si>
  <si>
    <t>Provedení nátěru adhezního můstku na ploše svislé S</t>
  </si>
  <si>
    <t>https://podminky.urs.cz/item/CS_URS_2023_01/711191011</t>
  </si>
  <si>
    <t>SVI – Penetrační nátěr pod asfaltové pásy</t>
  </si>
  <si>
    <t>196,440/2/1,20</t>
  </si>
  <si>
    <t>114</t>
  </si>
  <si>
    <t>58581220</t>
  </si>
  <si>
    <t>adhezní můstek pod izolační a vyrovnávací lepící hmoty</t>
  </si>
  <si>
    <t>-327179896</t>
  </si>
  <si>
    <t>65,600+81,850</t>
  </si>
  <si>
    <t>147,450*0,118 "Přepočtené koeficientem množství</t>
  </si>
  <si>
    <t>115</t>
  </si>
  <si>
    <t>711491176</t>
  </si>
  <si>
    <t>Připevnění doplňků izolace proti vodě ukončovací lištou</t>
  </si>
  <si>
    <t>-1858275370</t>
  </si>
  <si>
    <t>Provedení doplňků izolace proti vodě textilií připevnění izolace ukončovací lištou</t>
  </si>
  <si>
    <t>https://podminky.urs.cz/item/CS_URS_2023_01/711491176</t>
  </si>
  <si>
    <t>Přítlačná lišta P5x40 upevněné kotvami M8 pro napojení izolace</t>
  </si>
  <si>
    <t>Lišta příložná pro ukončení asfaltové izolace na rubu křídel</t>
  </si>
  <si>
    <t>116</t>
  </si>
  <si>
    <t>28323052-R</t>
  </si>
  <si>
    <t>lišta ukončovací nerezová 40/4 mm v jakost W.-Nr.1.4301</t>
  </si>
  <si>
    <t>1868776797</t>
  </si>
  <si>
    <t>llišta ukončovací nerezová 40/4 mm v jakost W.-Nr.1.4301</t>
  </si>
  <si>
    <t>26,44*1,15 "Přepočtené koeficientem množství</t>
  </si>
  <si>
    <t>117</t>
  </si>
  <si>
    <t>59030055</t>
  </si>
  <si>
    <t>vrut nerezový se šestihrannou hlavou 8 x 60 mm, včetně hmoždinky</t>
  </si>
  <si>
    <t>1241842303</t>
  </si>
  <si>
    <t>vzdálennost kotvících prvků max. 300 mm</t>
  </si>
  <si>
    <t>"(0,36*4+5,6*2)/0,3"43,0+1,0</t>
  </si>
  <si>
    <t>"(0,55*4+2,9*4)/0,3"46,0+1,0</t>
  </si>
  <si>
    <t>118</t>
  </si>
  <si>
    <t>998711101</t>
  </si>
  <si>
    <t>Přesun hmot tonážní pro izolace proti vodě, vlhkosti a plynům v objektech v do 6 m</t>
  </si>
  <si>
    <t>-1432338775</t>
  </si>
  <si>
    <t>Přesun hmot pro izolace proti vodě, vlhkosti a plynům stanovený z hmotnosti přesunovaného materiálu vodorovná dopravní vzdálenost do 50 m v objektech výšky do 6 m</t>
  </si>
  <si>
    <t>https://podminky.urs.cz/item/CS_URS_2023_01/998711101</t>
  </si>
  <si>
    <t>789</t>
  </si>
  <si>
    <t>Povrchové úpravy ocelových konstrukcí a technologických zařízení</t>
  </si>
  <si>
    <t>119</t>
  </si>
  <si>
    <t>789212122</t>
  </si>
  <si>
    <t>Provedení otryskání zařízení členitých stupeň zarezavění B stupeň přípravy Sa 2 1/2</t>
  </si>
  <si>
    <t>1791622269</t>
  </si>
  <si>
    <t>Provedení otryskání povrchů zařízení suché abrazivní tryskání, s povrchem členitým stupeň zarezavění B, stupeň přípravy Sa 2½</t>
  </si>
  <si>
    <t>https://podminky.urs.cz/item/CS_URS_2023_01/789212122</t>
  </si>
  <si>
    <t>otryskání nového zábradlí</t>
  </si>
  <si>
    <t>18,471</t>
  </si>
  <si>
    <t>120</t>
  </si>
  <si>
    <t>421R 18101</t>
  </si>
  <si>
    <t>abrazivo TRYMAT, pytlovaný na paletách</t>
  </si>
  <si>
    <t>1676662647</t>
  </si>
  <si>
    <t>0,820560747663551*1,07 'Přepočtené koeficientem množství</t>
  </si>
  <si>
    <t>121</t>
  </si>
  <si>
    <t>789323211</t>
  </si>
  <si>
    <t>Zhotovení nátěru ocelových konstrukcí třídy III dvousložkového základního tl do 80 µm</t>
  </si>
  <si>
    <t>-810113770</t>
  </si>
  <si>
    <t>Zhotovení nátěru ocelových konstrukcí třídy III dvousložkového základního, tloušťky do 80 μm</t>
  </si>
  <si>
    <t>https://podminky.urs.cz/item/CS_URS_2023_01/789323211</t>
  </si>
  <si>
    <t>základní nátěr</t>
  </si>
  <si>
    <t>122</t>
  </si>
  <si>
    <t>789323216</t>
  </si>
  <si>
    <t>Zhotovení nátěru ocelových konstrukcí třídy III dvousložkového mezivrstvy tl do 80 µm</t>
  </si>
  <si>
    <t>-1417303793</t>
  </si>
  <si>
    <t>Zhotovení nátěru ocelových konstrukcí třídy III dvousložkového mezivrstvy, tloušťky do 80 μm</t>
  </si>
  <si>
    <t>https://podminky.urs.cz/item/CS_URS_2023_01/789323216</t>
  </si>
  <si>
    <t>mezivestva</t>
  </si>
  <si>
    <t>123</t>
  </si>
  <si>
    <t>789323221</t>
  </si>
  <si>
    <t>Zhotovení nátěru ocelových konstrukcí třídy III dvousložkového krycího (vrchního) tl do 80 µm</t>
  </si>
  <si>
    <t>-31720568</t>
  </si>
  <si>
    <t>Zhotovení nátěru ocelových konstrukcí třídy III dvousložkového krycího (vrchního), tloušťky do 80 μm</t>
  </si>
  <si>
    <t>https://podminky.urs.cz/item/CS_URS_2023_01/789323221</t>
  </si>
  <si>
    <t>vrchní nátěr</t>
  </si>
  <si>
    <t>124</t>
  </si>
  <si>
    <t>789351240</t>
  </si>
  <si>
    <t>Zhotovení nátěru pásového dvousložkového tl 50 µm na ocelových konstrukcích tř. II</t>
  </si>
  <si>
    <t>979067887</t>
  </si>
  <si>
    <t>Zhotovení nátěrů pásových korozně namáhaných míst (svary, hrany, kouty, šroubové spoje, apod.) tloušťky 50 μm ocelových konstrukcí třídy II dvousložkových</t>
  </si>
  <si>
    <t>https://podminky.urs.cz/item/CS_URS_2023_01/789351240</t>
  </si>
  <si>
    <t>z celkové plochy 40%</t>
  </si>
  <si>
    <t>18,471*0,4</t>
  </si>
  <si>
    <t>125</t>
  </si>
  <si>
    <t>24613582 - R</t>
  </si>
  <si>
    <t>materiál na provedení ochranného nátěrového systému ONS 02, tl. 200 μm</t>
  </si>
  <si>
    <t>-1498477501</t>
  </si>
  <si>
    <t>spotřeba 0,2 kg /m2</t>
  </si>
  <si>
    <t>(18,471*3+7,388)*0,2</t>
  </si>
  <si>
    <t>126</t>
  </si>
  <si>
    <t>789421234</t>
  </si>
  <si>
    <t>Provedení žárového stříkání ocelových konstrukcí třídy IV Zn 100 μm</t>
  </si>
  <si>
    <t>2080619831</t>
  </si>
  <si>
    <t>Provedení žárového stříkání ocelových konstrukcí zinkem, tloušťky 100 μm, třídy IV (1,070 kg Zn/m2)</t>
  </si>
  <si>
    <t>https://podminky.urs.cz/item/CS_URS_2023_01/789421234</t>
  </si>
  <si>
    <t>127</t>
  </si>
  <si>
    <t>15625101</t>
  </si>
  <si>
    <t>drát metalizační Zn D 3mm</t>
  </si>
  <si>
    <t>-1443702931</t>
  </si>
  <si>
    <t>18,471*1,070</t>
  </si>
  <si>
    <t>19,764*1,07 'Přepočtené koeficientem množství</t>
  </si>
  <si>
    <t>128</t>
  </si>
  <si>
    <t>998781101</t>
  </si>
  <si>
    <t>Přesun hmot tonážní pro obklady keramické v objektech v do 6 m</t>
  </si>
  <si>
    <t>-1705294596</t>
  </si>
  <si>
    <t>Přesun hmot pro obklady keramické stanovený z hmotnosti přesunovaného materiálu vodorovná dopravní vzdálenost do 50 m v objektech výšky do 6 m</t>
  </si>
  <si>
    <t>https://podminky.urs.cz/item/CS_URS_2023_01/998781101</t>
  </si>
  <si>
    <t>SO 01.2 - Most v km 5,629 - svršek</t>
  </si>
  <si>
    <t xml:space="preserve">    5 - Komunikace pozemní</t>
  </si>
  <si>
    <t>OST - Ostatní</t>
  </si>
  <si>
    <t>Komunikace pozemní</t>
  </si>
  <si>
    <t>5905023030</t>
  </si>
  <si>
    <t>Úprava povrchu stezky rozprostřením štěrkodrtě přes 5 do 10 cm</t>
  </si>
  <si>
    <t>Sborník UOŽI 01 2023</t>
  </si>
  <si>
    <t>785455123</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</si>
  <si>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</si>
  <si>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32,45*(0,60+0,40)</t>
  </si>
  <si>
    <t>5955101030</t>
  </si>
  <si>
    <t>Kamenivo drcené drť frakce 8/16</t>
  </si>
  <si>
    <t>1950097023</t>
  </si>
  <si>
    <t>32,45*(0,60+0,40)*0,10*1,60</t>
  </si>
  <si>
    <t>5905035010</t>
  </si>
  <si>
    <t>Výměna KL malou těžící mechanizací mimo lavičku lože otevřené</t>
  </si>
  <si>
    <t>-169620614</t>
  </si>
  <si>
    <t>Výměna KL malou těžící mechanizací mimo lavičku lože otevřené.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</si>
  <si>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zůstatek štěrkového lože 80%</t>
  </si>
  <si>
    <t>(4,45*2,40+14,00*2,75*2)*0,80</t>
  </si>
  <si>
    <t>5955101000</t>
  </si>
  <si>
    <t>Kamenivo drcené štěrk frakce 31,5/63 třídy BI</t>
  </si>
  <si>
    <t>187722160</t>
  </si>
  <si>
    <t>doplnění štěrku z 20%</t>
  </si>
  <si>
    <t>87,680*0,20*1,7</t>
  </si>
  <si>
    <t>5905055010</t>
  </si>
  <si>
    <t>Odstranění stávajícího kolejového lože odtěžením v koleji</t>
  </si>
  <si>
    <t>680814804</t>
  </si>
  <si>
    <t>Odstranění stávajícího kolejového lože odtěžením v koleji. Poznámka: 1. V cenách jsou započteny náklady na odstranění KL, úpravu pláně a rozprostření výzisku na terén nebo jeho naložení na dopravní prostředek. 2. V cenách nejsou obsaženy náklady na dopravu výzisku na skládku a skládkovné.</t>
  </si>
  <si>
    <t>odtěžení štěrkového lože z 20%</t>
  </si>
  <si>
    <t>87,680*0,20</t>
  </si>
  <si>
    <t>5905065010</t>
  </si>
  <si>
    <t>Samostatná úprava vrstvy kolejového lože pod ložnou plochou pražců v koleji</t>
  </si>
  <si>
    <t>724707876</t>
  </si>
  <si>
    <t>Samostatná úprava vrstvy kolejového lože pod ložnou plochou pražců v koleji. Poznámka: 1. V cenách jsou započteny náklady na urovnání a homogenizaci vrstvy kameniva. 2. V cenách nejsou obsaženy náklady na dodávku a doplnění kameniva.</t>
  </si>
  <si>
    <t>32,45*2,60</t>
  </si>
  <si>
    <t>5906130345</t>
  </si>
  <si>
    <t>Montáž kolejového roštu v ose koleje pražce betonové vystrojené, tvar S49, 49E1</t>
  </si>
  <si>
    <t>km</t>
  </si>
  <si>
    <t>756259697</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</si>
  <si>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</si>
  <si>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0,0325</t>
  </si>
  <si>
    <t>5906140155</t>
  </si>
  <si>
    <t>Demontáž kolejového roštu koleje v ose koleje pražce betonové, tvar S49, T, 49E1</t>
  </si>
  <si>
    <t>55053812</t>
  </si>
  <si>
    <t>Demontáž kolejového roštu koleje v ose koleje pražce betonové,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</si>
  <si>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5907050020</t>
  </si>
  <si>
    <t>Dělení kolejnic řezáním nebo rozbroušením, soustavy S49 nebo T</t>
  </si>
  <si>
    <t>268699801</t>
  </si>
  <si>
    <t>Dělení kolejnic řezáním nebo rozbroušením, soustavy S49 nebo T. Poznámka: 1. V cenách jsou započteny náklady na manipulaci, podložení, označení a provedení řezu kolejnice.</t>
  </si>
  <si>
    <t>"pracovní"4</t>
  </si>
  <si>
    <t>"závěrečný"4</t>
  </si>
  <si>
    <t>5909030020</t>
  </si>
  <si>
    <t>Následná úprava GPK koleje směrové a výškové uspořádání pražce betonové</t>
  </si>
  <si>
    <t>-1849405854</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</si>
  <si>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</si>
  <si>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3. podbití</t>
  </si>
  <si>
    <t>5,713-5,326</t>
  </si>
  <si>
    <t>7,142-6,948</t>
  </si>
  <si>
    <t>5909032020</t>
  </si>
  <si>
    <t>Přesná úprava GPK koleje směrové a výškové uspořádání pražce betonové</t>
  </si>
  <si>
    <t>-702706856</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</si>
  <si>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</si>
  <si>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 a 2. podbití platí pro SO -01  a SO - 02</t>
  </si>
  <si>
    <t>(5,713-5,326)*2</t>
  </si>
  <si>
    <t>(7,142-6,948)*2</t>
  </si>
  <si>
    <t>5910020130</t>
  </si>
  <si>
    <t>Svařování kolejnic termitem plný předehřev standardní spára svar jednotlivý tv. S49</t>
  </si>
  <si>
    <t>svar</t>
  </si>
  <si>
    <t>-965215193</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</si>
  <si>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</si>
  <si>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8,0</t>
  </si>
  <si>
    <t>5910035030</t>
  </si>
  <si>
    <t>Dosažení dovolené upínací teploty v BK prodloužením kolejnicového pásu v koleji tv. S49</t>
  </si>
  <si>
    <t>-2110954178</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</si>
  <si>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</si>
  <si>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závěrný svar</t>
  </si>
  <si>
    <t>2,0</t>
  </si>
  <si>
    <t>5910040015</t>
  </si>
  <si>
    <t>Umožnění volné dilatace kolejnice demontáž upevňovadel bez osazení kluzných podložek</t>
  </si>
  <si>
    <t>1410527585</t>
  </si>
  <si>
    <t>Umožnění volné dilatace kolejnice demontáž upevňovadel bez osazení kluzných podložek. Poznámka: 1. V cenách jsou započteny náklady na uvolnění, demontáž a rovnoměrné prodloužení nebo zkrácení kolejnice, vyznačení značek a vedení dokumentace. 2. V cenách nejsou obsaženy náklady na demontáž kolejnicových spojek.</t>
  </si>
  <si>
    <t>(50,0+(50,0-32,50))*2</t>
  </si>
  <si>
    <t>5910040115</t>
  </si>
  <si>
    <t>Umožnění volné dilatace kolejnice montáž upevňovadel bez odstranění kluzných podložek</t>
  </si>
  <si>
    <t>2061596261</t>
  </si>
  <si>
    <t>Umožnění volné dilatace kolejnice montáž upevňovadel bez odstranění kluzných podložek. Poznámka: 1. V cenách jsou započteny náklady na uvolnění, demontáž a rovnoměrné prodloužení nebo zkrácení kolejnice, vyznačení značek a vedení dokumentace. 2. V cenách nejsou obsaženy náklady na demontáž kolejnicových spojek.</t>
  </si>
  <si>
    <t>5910134010</t>
  </si>
  <si>
    <t>Výměna pražcové kotvy v koleji</t>
  </si>
  <si>
    <t>-1728078077</t>
  </si>
  <si>
    <t>Výměna pražcové kotvy v koleji. Poznámka: 1. V cenách jsou započteny náklady na odstranění kameniva, demontáž, výměnu, montáž, ošetření součásti mazivem a úpravu kameniva. 2. V cenách nejsou obsaženy náklady na dodávku materiálu.</t>
  </si>
  <si>
    <t>5958158025</t>
  </si>
  <si>
    <t>Podložka pryžová pod patu kolejnice WS7 149x152x7 (Vossloh)</t>
  </si>
  <si>
    <t>-621879863</t>
  </si>
  <si>
    <t>2*50</t>
  </si>
  <si>
    <t>5960201005 - R</t>
  </si>
  <si>
    <t>Spojovací materiál pražcové kotvy</t>
  </si>
  <si>
    <t>-1352352770</t>
  </si>
  <si>
    <t>spojovací materiál pro 50 kotev</t>
  </si>
  <si>
    <t>OST</t>
  </si>
  <si>
    <t>Ostatní</t>
  </si>
  <si>
    <t>9902100100</t>
  </si>
  <si>
    <t>Doprava obousměrná mechanizací o nosnosti přes 3,5 t sypanin (kameniva, písku, suti, dlažebních kostek, atd.) do 10 km</t>
  </si>
  <si>
    <t>512</t>
  </si>
  <si>
    <t>-553259632</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</si>
  <si>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</si>
  <si>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štěrkové lože 80%</t>
  </si>
  <si>
    <t>87,680*1,70*0,80</t>
  </si>
  <si>
    <t xml:space="preserve">štěrkové lože 20% </t>
  </si>
  <si>
    <t>87,680*1,70*0,20</t>
  </si>
  <si>
    <t>9902300300</t>
  </si>
  <si>
    <t>Doprava jednosměrná mechanizací o nosnosti přes 3,5 t sypanin (kameniva, písku, suti, dlažebních kostek, atd.) do 30 km</t>
  </si>
  <si>
    <t>-1495876612</t>
  </si>
  <si>
    <t>Doprava jednosměrná mechanizací o nosnosti přes 3,5 t sypanin (kameniva, písku, suti, dlažebních kostek, atd.) do 30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</si>
  <si>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štěrkodrť 8/16 - stezka</t>
  </si>
  <si>
    <t>5,192</t>
  </si>
  <si>
    <t>nové kolejové lože 20%</t>
  </si>
  <si>
    <t>29,811</t>
  </si>
  <si>
    <t>9902900100</t>
  </si>
  <si>
    <t>Naložení sypanin, drobného kusového materiálu, suti</t>
  </si>
  <si>
    <t>385351619</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</si>
  <si>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</si>
  <si>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štěrkové lože 20% ( stavba - mezideponie - stavba )</t>
  </si>
  <si>
    <t>87,680*1,70*0,20*2</t>
  </si>
  <si>
    <t>nový materiál</t>
  </si>
  <si>
    <t>kolejové lože 20%</t>
  </si>
  <si>
    <t>9903200100</t>
  </si>
  <si>
    <t>Přeprava mechanizace na místo prováděných prací o hmotnosti přes 12 t přes 50 do 100 km</t>
  </si>
  <si>
    <t>1387859555</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</si>
  <si>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</si>
  <si>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ASP 2 x , Pušl ( platí i pro objekt SO - 02 )</t>
  </si>
  <si>
    <t>3,0</t>
  </si>
  <si>
    <t>SO 02 - Propustek v km 7,055</t>
  </si>
  <si>
    <t>SO 02.1 - Propustek v km 7,055 - propustek</t>
  </si>
  <si>
    <t xml:space="preserve">    8 - Trubní vedení</t>
  </si>
  <si>
    <t xml:space="preserve">    767 - Konstrukce zámečnické</t>
  </si>
  <si>
    <t>115001104</t>
  </si>
  <si>
    <t>Převedení vody potrubím DN přes 250 do 300</t>
  </si>
  <si>
    <t>-1476474709</t>
  </si>
  <si>
    <t>Převedení vody potrubím průměru DN přes 250 do 300</t>
  </si>
  <si>
    <t>https://podminky.urs.cz/item/CS_URS_2023_01/115001104</t>
  </si>
  <si>
    <t>Osazení trouby DN=300mm pro převedení vody přes staveniště, dl. 10,00m</t>
  </si>
  <si>
    <t>-209518397</t>
  </si>
  <si>
    <t>446043347</t>
  </si>
  <si>
    <t>-1510182667</t>
  </si>
  <si>
    <t>Dočasné vyvěšení inženýrských sítí v délce 7,00m nad výkopovou jámou</t>
  </si>
  <si>
    <t>"SSZT"8,0</t>
  </si>
  <si>
    <t>"ČD telematika"8,0</t>
  </si>
  <si>
    <t>121151103</t>
  </si>
  <si>
    <t>Sejmutí ornice plochy do 100 m2 tl vrstvy do 200 mm strojně</t>
  </si>
  <si>
    <t>-1617901456</t>
  </si>
  <si>
    <t>Sejmutí ornice strojně při souvislé ploše do 100 m2, tl. vrstvy do 200 mm</t>
  </si>
  <si>
    <t>https://podminky.urs.cz/item/CS_URS_2023_01/121151103</t>
  </si>
  <si>
    <t>(3*7,00+3,0*6,0)*1,2</t>
  </si>
  <si>
    <t>131251202</t>
  </si>
  <si>
    <t>Hloubení jam zapažených v hornině třídy těžitelnosti I skupiny 3 objem do 50 m3 strojně</t>
  </si>
  <si>
    <t>-824521084</t>
  </si>
  <si>
    <t>Hloubení zapažených jam a zářezů strojně s urovnáním dna do předepsaného profilu a spádu v hornině třídy těžitelnosti I skupiny 3 přes 20 do 50 m3</t>
  </si>
  <si>
    <t>https://podminky.urs.cz/item/CS_URS_2023_01/131251202</t>
  </si>
  <si>
    <t>Celkový výkop zeminy tř. I + odstranění přesypávky</t>
  </si>
  <si>
    <t>((3,65+0,3)*6,5)+(3,602*1,75)+(1,25*3,87)+((1,5+1,45)*2,5)+(0,8*(1,25+1,25))+(1,35*2,3)</t>
  </si>
  <si>
    <t>Odstranění náplav ze dna stávajícího propustku</t>
  </si>
  <si>
    <t>1,1*0,63</t>
  </si>
  <si>
    <t>151301201</t>
  </si>
  <si>
    <t>Zřízení hnaného pažení stěn výkopu hl do 4 m</t>
  </si>
  <si>
    <t>2066751484</t>
  </si>
  <si>
    <t>Zřízení pažení stěn výkopu bez rozepření nebo vzepření hnané, hloubky do 4 m</t>
  </si>
  <si>
    <t>https://podminky.urs.cz/item/CS_URS_2023_01/151301201</t>
  </si>
  <si>
    <t>Dřevěné pažení výkopu včetně zajištění paty</t>
  </si>
  <si>
    <t>"trouby"6,1*2*3,50</t>
  </si>
  <si>
    <t>"Jímky"4*3,0+2*3,5*2</t>
  </si>
  <si>
    <t>151301211</t>
  </si>
  <si>
    <t>Odstranění pažení stěn hnaného hl do 4 m</t>
  </si>
  <si>
    <t>1633689891</t>
  </si>
  <si>
    <t>Odstranění pažení stěn výkopu bez rozepření nebo vzepření s uložením pažin na vzdálenost do 3 m od okraje výkopu hnané, hloubky do 4 m</t>
  </si>
  <si>
    <t>https://podminky.urs.cz/item/CS_URS_2023_01/151301211</t>
  </si>
  <si>
    <t>68,700</t>
  </si>
  <si>
    <t>151301301</t>
  </si>
  <si>
    <t>Zřízení rozepření stěn při pažení hnaném hl do 4 m</t>
  </si>
  <si>
    <t>-103364888</t>
  </si>
  <si>
    <t>Zřízení rozepření zapažených stěn výkopů s potřebným přepažováním při pažení hnaném, hloubky do 4 m</t>
  </si>
  <si>
    <t>https://podminky.urs.cz/item/CS_URS_2023_01/151301301</t>
  </si>
  <si>
    <t>(4,50+2,00)/2*2,50*(6,10+4,0)</t>
  </si>
  <si>
    <t>151301311</t>
  </si>
  <si>
    <t>Odstranění rozepření stěn při pažení hnaném hl do 4 m</t>
  </si>
  <si>
    <t>-1453272195</t>
  </si>
  <si>
    <t>Odstranění rozepření stěn výkopů s uložením materiálu na vzdálenost do 3 m od okraje výkopu pažení hnaného, hloubky do 4 m</t>
  </si>
  <si>
    <t>https://podminky.urs.cz/item/CS_URS_2023_01/151301311</t>
  </si>
  <si>
    <t>82,063</t>
  </si>
  <si>
    <t>98292662</t>
  </si>
  <si>
    <t>Celkový výkop zeminy tř. I - náplavy ze dna - železniční doprava</t>
  </si>
  <si>
    <t>49,989*1,90</t>
  </si>
  <si>
    <t>-1239417765</t>
  </si>
  <si>
    <t>Celkový výkop zeminy tř. I - náplavy ze dna - automobilová doprava</t>
  </si>
  <si>
    <t>49,989</t>
  </si>
  <si>
    <t>965065012</t>
  </si>
  <si>
    <t>Celkový výkop zeminy tř. I - náplavy ze dna</t>
  </si>
  <si>
    <t>stavba - meziskládka - skládka</t>
  </si>
  <si>
    <t>49,989*2</t>
  </si>
  <si>
    <t>249730439</t>
  </si>
  <si>
    <t>Zásyp propustku štěrkodrtí fr. 0/63mm + hutnění po vrstvách max. 300mm,  Id=0,95</t>
  </si>
  <si>
    <t>"propustek"3,25*1,80*6,10-3,14*0,59*0,59*6,10</t>
  </si>
  <si>
    <t>"jímka vtok"0,75*1,20*(2,50+3,50+2,50)</t>
  </si>
  <si>
    <t>"jímka výtok"0,75*1,70*(3,0+3,0+3,0)</t>
  </si>
  <si>
    <t>-1031706389</t>
  </si>
  <si>
    <t>48,142*1,80</t>
  </si>
  <si>
    <t>-289617202</t>
  </si>
  <si>
    <t>46,800</t>
  </si>
  <si>
    <t>1293407470</t>
  </si>
  <si>
    <t>-704377170</t>
  </si>
  <si>
    <t>46,80*0,015 "Přepočtené koeficientem množství</t>
  </si>
  <si>
    <t>-1367060998</t>
  </si>
  <si>
    <t>2,70*10,10</t>
  </si>
  <si>
    <t>-1889120632</t>
  </si>
  <si>
    <t>-305768547</t>
  </si>
  <si>
    <t>10*2*0,3</t>
  </si>
  <si>
    <t>-1745701802</t>
  </si>
  <si>
    <t>-10564619</t>
  </si>
  <si>
    <t>Bednění + odbědňovací nátěr</t>
  </si>
  <si>
    <t>(2*10,00*0,30)+(2*2,00*0,30)</t>
  </si>
  <si>
    <t>2024000180</t>
  </si>
  <si>
    <t>-1200396034</t>
  </si>
  <si>
    <t>Betonářská výztuž základové desky – betonářská výztuž B500B</t>
  </si>
  <si>
    <t>0,004*1,05</t>
  </si>
  <si>
    <t>-2030876479</t>
  </si>
  <si>
    <t>Betonářská výztuž základové desky – KARI sítě O8mm, oka 100x100mm</t>
  </si>
  <si>
    <t>0,385*1,20</t>
  </si>
  <si>
    <t>274321117</t>
  </si>
  <si>
    <t>Základové pasy, prahy, věnce a ostruhy mostních konstrukcí ze ŽB C 25/30</t>
  </si>
  <si>
    <t>1691858626</t>
  </si>
  <si>
    <t>Základové konstrukce z betonu železového pásy, prahy, věnce a ostruhy ve výkopu nebo na hlavách pilot C 25/30</t>
  </si>
  <si>
    <t>https://podminky.urs.cz/item/CS_URS_2023_01/274321117</t>
  </si>
  <si>
    <t>Betonáž jímek - železobeton C25/30</t>
  </si>
  <si>
    <t>Vtoková jímka</t>
  </si>
  <si>
    <t xml:space="preserve"> ((2*1,5*1,4*0,3)+(2*1,4*0,3)+((2*1,4*0,3)-(1*0,3)))</t>
  </si>
  <si>
    <t>Výtoková jímka</t>
  </si>
  <si>
    <t xml:space="preserve"> ((2*2,15*1,5*0,3)+((2*1,5*0,3)-(1*0,3))+((2*1,5*0,3)-(1,1*0,3)))</t>
  </si>
  <si>
    <t>274321191</t>
  </si>
  <si>
    <t>Příplatek k základovým pasům, prahům a věncům mostních konstrukcí ze ŽB za betonáž malého rozsahu do 25 m3</t>
  </si>
  <si>
    <t>-624101013</t>
  </si>
  <si>
    <t>https://podminky.urs.cz/item/CS_URS_2023_01/274321191</t>
  </si>
  <si>
    <t>274354111</t>
  </si>
  <si>
    <t>Bednění základových pasů - zřízení</t>
  </si>
  <si>
    <t>-1544686889</t>
  </si>
  <si>
    <t>Bednění základových konstrukcí pasů, prahů, věnců a ostruh zřízení</t>
  </si>
  <si>
    <t>https://podminky.urs.cz/item/CS_URS_2023_01/274354111</t>
  </si>
  <si>
    <t>((4*1,50*1,40)+(2*2,00*1,40)+((2*2,00*1,40)-(2*1,00)))</t>
  </si>
  <si>
    <t>((4*2,15*1,50)+((2*2,00*1,50)-(2*1,00))+((2*2,00*1,50)-(2*1,10)))</t>
  </si>
  <si>
    <t>274354211</t>
  </si>
  <si>
    <t>Bednění základových pasů - odstranění</t>
  </si>
  <si>
    <t>-1341080485</t>
  </si>
  <si>
    <t>Bednění základových konstrukcí pasů, prahů, věnců a ostruh odstranění bednění</t>
  </si>
  <si>
    <t>https://podminky.urs.cz/item/CS_URS_2023_01/274354211</t>
  </si>
  <si>
    <t>274361116</t>
  </si>
  <si>
    <t>Výztuž základových pasů, prahů, věnců a ostruh z betonářské oceli 10 505</t>
  </si>
  <si>
    <t>1122546517</t>
  </si>
  <si>
    <t>Výztuž základových konstrukcí pasů, prahů, věnců a ostruh z betonářské oceli 10 505 (R) nebo BSt 500</t>
  </si>
  <si>
    <t>https://podminky.urs.cz/item/CS_URS_2023_01/274361116</t>
  </si>
  <si>
    <t>Betonářská výztuž jímek – betonářská výztuž B500B</t>
  </si>
  <si>
    <t>0,120*1,05</t>
  </si>
  <si>
    <t>0,100*1,05</t>
  </si>
  <si>
    <t>274361412</t>
  </si>
  <si>
    <t>Výztuž základových pasů, prahů, věnců a ostruh ze svařovaných sítí přes 3,5 do 6 kg/m2</t>
  </si>
  <si>
    <t>-251687714</t>
  </si>
  <si>
    <t>Výztuž základových konstrukcí pasů, prahů, věnců a ostruh ze svařovaných sítí, hmotnosti přes 3,5 do 6 kg/m2</t>
  </si>
  <si>
    <t>https://podminky.urs.cz/item/CS_URS_2023_01/274361412</t>
  </si>
  <si>
    <t>Betonářská výztuž jímek – KARI sítě O8mm, oka 100x100mm</t>
  </si>
  <si>
    <t>0,150*1,20</t>
  </si>
  <si>
    <t>0,178*1,20</t>
  </si>
  <si>
    <t>320101112</t>
  </si>
  <si>
    <t>Osazení betonových a železobetonových prefabrikátů hmotnosti přes 1000 do 5000 kg</t>
  </si>
  <si>
    <t>-1436189226</t>
  </si>
  <si>
    <t>Osazení betonových a železobetonových prefabrikátů hmotnosti jednotlivě přes 1 000 do 5 000 kg</t>
  </si>
  <si>
    <t>https://podminky.urs.cz/item/CS_URS_2023_01/320101112</t>
  </si>
  <si>
    <t>"trouby přímé" 6*0,548</t>
  </si>
  <si>
    <t>"trouba přímá vtoková"1*0,511</t>
  </si>
  <si>
    <t>137321665</t>
  </si>
  <si>
    <t>kabelový žlab pro uložení inženýrských sítí</t>
  </si>
  <si>
    <t>"SSZT"5,0</t>
  </si>
  <si>
    <t>"CD telematika"6,0</t>
  </si>
  <si>
    <t>388995113</t>
  </si>
  <si>
    <t>Montáž kabelovodu HDPE do konstrukce římsy tvaru žlab s víkem</t>
  </si>
  <si>
    <t>200767877</t>
  </si>
  <si>
    <t>Montáž tvarovky kabelovodu HDPE do konstrukce římsy tvaru žlab s víkem</t>
  </si>
  <si>
    <t>https://podminky.urs.cz/item/CS_URS_2023_01/388995113</t>
  </si>
  <si>
    <t>451315115</t>
  </si>
  <si>
    <t>Podkladní nebo výplňová vrstva z betonu C 16/20 tl do 100 mm</t>
  </si>
  <si>
    <t>966361588</t>
  </si>
  <si>
    <t>Podkladní a výplňové vrstvy z betonu prostého tloušťky do 100 mm, z betonu C 16/20</t>
  </si>
  <si>
    <t>https://podminky.urs.cz/item/CS_URS_2023_01/451315115</t>
  </si>
  <si>
    <t>2,70*10,50</t>
  </si>
  <si>
    <t>1238933993</t>
  </si>
  <si>
    <t>3,1+6,6*0,25</t>
  </si>
  <si>
    <t>629272828</t>
  </si>
  <si>
    <t>Kamenná dlažba z lomového kamene tl. 250 mm, spáry zatřeny cementovou maltou, včetně dělení kam. desek na jednotlivé kameny</t>
  </si>
  <si>
    <t>2*0,40*2+2*0,40</t>
  </si>
  <si>
    <t>465519227</t>
  </si>
  <si>
    <t>Příplatek za dlažbu v pruhu užším než čtyřnásobek tloušťky tl 250 mm</t>
  </si>
  <si>
    <t>-248756260</t>
  </si>
  <si>
    <t>Dlažba z lomového kamene lomařsky upraveného Příplatek k cenám za dlažbu v pruhu užším než čtyřnásobek tloušťky dlažby, tl. kamene 250 mm</t>
  </si>
  <si>
    <t>https://podminky.urs.cz/item/CS_URS_2023_01/465519227</t>
  </si>
  <si>
    <t>Kamenná dlažba z lomového kamene tl. 250 mm, spáry zatřeny cementovou maltou, včetně dopravy materiálu, včetně dělení kam. desek na jednotlivé kameny</t>
  </si>
  <si>
    <t>2,40</t>
  </si>
  <si>
    <t>628613511</t>
  </si>
  <si>
    <t>Ochranný nátěr OK mostů - základní a podkladní epoxidový, vrchní PU, tl. min 280 µm</t>
  </si>
  <si>
    <t>329988658</t>
  </si>
  <si>
    <t>Ochranný nátěrový systém ocelových konstrukcí mostů základní a podkladní epoxidový, vrchní polyuretanový tl. min 280 µm</t>
  </si>
  <si>
    <t>https://podminky.urs.cz/item/CS_URS_2023_01/628613511</t>
  </si>
  <si>
    <t>PKO rámu poklopu na vtoku</t>
  </si>
  <si>
    <t>(6,65+5,40)*(0,1*2+0,05*2)*1,1</t>
  </si>
  <si>
    <t>Trubní vedení</t>
  </si>
  <si>
    <t>894201151</t>
  </si>
  <si>
    <t>Dno šachet tl nad 200 mm z prostého betonu se zvýšenými nároky na prostředí tř. C 25/30</t>
  </si>
  <si>
    <t>-41562513</t>
  </si>
  <si>
    <t>Ostatní konstrukce na trubním vedení z prostého betonu dno šachet tloušťky přes 200 mm z betonu se zvýšenými nároky na prostředí tř. C 25/30</t>
  </si>
  <si>
    <t>https://podminky.urs.cz/item/CS_URS_2023_01/894201151</t>
  </si>
  <si>
    <t>Zarovnání dna jímek - prostý beton C25/30</t>
  </si>
  <si>
    <t>(0,9*1,4*0,215)+(1,525+1,4*0,17)</t>
  </si>
  <si>
    <t>899503112</t>
  </si>
  <si>
    <t>Stupadla do šachet polyetylenová zapouštěcí kapsová osazovaná do vynechaných otvorů</t>
  </si>
  <si>
    <t>193174147</t>
  </si>
  <si>
    <t>Stupadla do šachet a drobných objektů ocelová s PE povlakem zapouštěcí - kapsová osazovaná do vynechaných otvorů</t>
  </si>
  <si>
    <t>https://podminky.urs.cz/item/CS_URS_2023_01/899503112</t>
  </si>
  <si>
    <t>59223014 - R</t>
  </si>
  <si>
    <t>trouba přímá, železobetonová prefabrikovaná patková DN 800</t>
  </si>
  <si>
    <t>1102955296</t>
  </si>
  <si>
    <t>Poznámka k položce:_x000D_
délka trouby 1,0 m</t>
  </si>
  <si>
    <t>"přímá"6,0</t>
  </si>
  <si>
    <t>59223014 - R.1</t>
  </si>
  <si>
    <t>trouba vtoková, železobetonová prefabrikovaná patková DN 800</t>
  </si>
  <si>
    <t>1120928024</t>
  </si>
  <si>
    <t>"vtoková"1,0</t>
  </si>
  <si>
    <t>1158369612</t>
  </si>
  <si>
    <t>Těsnění spár trvale pružným tmelem, šedé barvy</t>
  </si>
  <si>
    <t>trouby</t>
  </si>
  <si>
    <t>6*3,14*0,8</t>
  </si>
  <si>
    <t>trouba/vtoková jímka</t>
  </si>
  <si>
    <t>3,14*0,8</t>
  </si>
  <si>
    <t>trouba/výtoková jímka</t>
  </si>
  <si>
    <t>výtoková jímka/kamenná dlažba</t>
  </si>
  <si>
    <t>1,50+2,0+1,50</t>
  </si>
  <si>
    <t>jímka na pojení na stávající troubu</t>
  </si>
  <si>
    <t>3,14*1,0</t>
  </si>
  <si>
    <t>936172124</t>
  </si>
  <si>
    <t>Osazení doplňkových konstrukcí mostního vybavení z oceli hmotnosti do 100 kg</t>
  </si>
  <si>
    <t>689608743</t>
  </si>
  <si>
    <t>Osazení kovových doplňků mostního vybavení jednotlivě ocelové konstrukce do 100 kg</t>
  </si>
  <si>
    <t>https://podminky.urs.cz/item/CS_URS_2023_01/936172124</t>
  </si>
  <si>
    <t>Ocelový rám z L 100x50x6 s přivařenými packami pro kotvení do betonu</t>
  </si>
  <si>
    <t>962021112</t>
  </si>
  <si>
    <t>Bourání mostních zdí a pilířů z kamene</t>
  </si>
  <si>
    <t>-839848959</t>
  </si>
  <si>
    <t>Bourání mostních konstrukcí zdiva a pilířů z kamene nebo cihel</t>
  </si>
  <si>
    <t>https://podminky.urs.cz/item/CS_URS_2023_01/962021112</t>
  </si>
  <si>
    <t>Demolice stávající kamenné konstrukce propustku</t>
  </si>
  <si>
    <t>Deska</t>
  </si>
  <si>
    <t>0,25*1,00*3,60</t>
  </si>
  <si>
    <t>Opěry</t>
  </si>
  <si>
    <t>2*(0,80*1,50*4,70)</t>
  </si>
  <si>
    <t>Čelní zídky</t>
  </si>
  <si>
    <t>(0,65*0,70*3,53)+(0,48*0,57*3,36)</t>
  </si>
  <si>
    <t>Dno</t>
  </si>
  <si>
    <t>0,63*0,15*5,20*0,50</t>
  </si>
  <si>
    <t>2089630469</t>
  </si>
  <si>
    <t>Odstranění stávajících betonových říms a jímky</t>
  </si>
  <si>
    <t>(0,58*0,34*3,36)+(0,65*0,30*3,53)</t>
  </si>
  <si>
    <t>Jímka + dno</t>
  </si>
  <si>
    <t>((6,30-2,90)*1,70)+(0,50*2,20)</t>
  </si>
  <si>
    <t>997013501</t>
  </si>
  <si>
    <t>Odvoz suti a vybouraných hmot na skládku nebo meziskládku do 1 km se složením</t>
  </si>
  <si>
    <t>-244311467</t>
  </si>
  <si>
    <t>Odvoz suti a vybouraných hmot na skládku nebo meziskládku se složením, na vzdálenost do 1 km</t>
  </si>
  <si>
    <t>https://podminky.urs.cz/item/CS_URS_2023_01/997013501</t>
  </si>
  <si>
    <t>997013509</t>
  </si>
  <si>
    <t>Příplatek k odvozu suti a vybouraných hmot na skládku ZKD 1 km přes 1 km</t>
  </si>
  <si>
    <t>1723643806</t>
  </si>
  <si>
    <t>Odvoz suti a vybouraných hmot na skládku nebo meziskládku se složením, na vzdálenost Příplatek k ceně za každý další i započatý 1 km přes 1 km</t>
  </si>
  <si>
    <t>https://podminky.urs.cz/item/CS_URS_2023_01/997013509</t>
  </si>
  <si>
    <t>59,971*29</t>
  </si>
  <si>
    <t>-1420315977</t>
  </si>
  <si>
    <t>Demolice stávající betonové konstrukce propustku</t>
  </si>
  <si>
    <t>8,231*2,20</t>
  </si>
  <si>
    <t>-994860496</t>
  </si>
  <si>
    <t>kámen z propustku</t>
  </si>
  <si>
    <t>14,951*2,80</t>
  </si>
  <si>
    <t>-1109400209</t>
  </si>
  <si>
    <t>Demolice stávající betonové konstrukce propustku - doprava automobilovou dopravou</t>
  </si>
  <si>
    <t>8,231*2,30</t>
  </si>
  <si>
    <t>Demolice stávající kamenné konstrukce propustku - doprava automobilovou dopravou</t>
  </si>
  <si>
    <t>-2058460409</t>
  </si>
  <si>
    <t>Demolice stávající betonové konstrukce propustku - automobilová doprava</t>
  </si>
  <si>
    <t>18,108*29</t>
  </si>
  <si>
    <t>Demolice stávající kamenné konstrukce propustku - automobilová doprava</t>
  </si>
  <si>
    <t>41,863*29</t>
  </si>
  <si>
    <t>997211611</t>
  </si>
  <si>
    <t>Nakládání suti na dopravní prostředky pro vodorovnou dopravu</t>
  </si>
  <si>
    <t>-704034265</t>
  </si>
  <si>
    <t>Nakládání suti nebo vybouraných hmot na dopravní prostředky pro vodorovnou dopravu suti</t>
  </si>
  <si>
    <t>https://podminky.urs.cz/item/CS_URS_2023_01/997211611</t>
  </si>
  <si>
    <t>59,971*2</t>
  </si>
  <si>
    <t>-708012412</t>
  </si>
  <si>
    <t>Demolice stávající betonové konstrukce propustku - doprava po železnici na meziskládku</t>
  </si>
  <si>
    <t>18,108</t>
  </si>
  <si>
    <t>Demolice stávající kamenné konstrukce propustku - doprava po železnici na meziskládku</t>
  </si>
  <si>
    <t>41,863</t>
  </si>
  <si>
    <t>998212111</t>
  </si>
  <si>
    <t>Přesun hmot pro mosty zděné, monolitické betonové nebo ocelové v do 20 m</t>
  </si>
  <si>
    <t>-1967007887</t>
  </si>
  <si>
    <t>Přesun hmot pro mosty zděné, betonové monolitické, spřažené ocelobetonové nebo kovové vodorovná dopravní vzdálenost do 100 m výška mostu do 20 m</t>
  </si>
  <si>
    <t>https://podminky.urs.cz/item/CS_URS_2023_01/998212111</t>
  </si>
  <si>
    <t>-265496174</t>
  </si>
  <si>
    <t>Izolační nátěr Np patkových trub, základové desky a vtokové jímky</t>
  </si>
  <si>
    <t>((5,1*6,4)+((2*1,5*1,7)+(2*2*1,7)-1)+((2*2,2*1,8)+(2*2*1,7)-1))</t>
  </si>
  <si>
    <t>428006053</t>
  </si>
  <si>
    <t>Izolační nátěr 2xNa patkových trub, základové desky a vtokové jímky</t>
  </si>
  <si>
    <t>((5,1*6,4)+((2*1,5*1,7)+(2*2*1,7)-1)+((2*2,2*1,8)+(2*2*1,7)-1))*2</t>
  </si>
  <si>
    <t>-154975105</t>
  </si>
  <si>
    <t>57,260*0,00035</t>
  </si>
  <si>
    <t>1906974186</t>
  </si>
  <si>
    <t>57,260*2*0,00040</t>
  </si>
  <si>
    <t>-1655009201</t>
  </si>
  <si>
    <t>Nátěr pracovních spár základů spojovacím můstkem</t>
  </si>
  <si>
    <t>10*2</t>
  </si>
  <si>
    <t>58585000</t>
  </si>
  <si>
    <t>adhezní můstek pro savé i nesavé podklady</t>
  </si>
  <si>
    <t>-1801965461</t>
  </si>
  <si>
    <t>1760606065</t>
  </si>
  <si>
    <t>767</t>
  </si>
  <si>
    <t>Konstrukce zámečnické</t>
  </si>
  <si>
    <t>R - položka 13</t>
  </si>
  <si>
    <t>kompozitní rošt 50x1000x1000 mm oka 30x30 mm - protiskluz ( včetně úchytky na rošt nerez/A2 - horní díl + matka m6 nerez s plastem + šroub M6x80 A2 - půlkulatá hlava, imbus + podložka A2 normal M6</t>
  </si>
  <si>
    <t>-45105611</t>
  </si>
  <si>
    <t>Poklopy z kompozitních materiálů rozměrů 1,70m x 1,58m a 1,05m x 1,58m, třída zatížení A15</t>
  </si>
  <si>
    <t>(1,70*1,58+1,05*1,58)*1,20</t>
  </si>
  <si>
    <t>767591013</t>
  </si>
  <si>
    <t>Montáž podlah nebo podest z kompozitních pochůzných skládaných roštů o hm přes 30 do 50 kg/m2</t>
  </si>
  <si>
    <t>124445824</t>
  </si>
  <si>
    <t>Montáž výrobků z kompozitů podlah nebo podest z pochůzných skládaných roštů hmotnosti přes 30 do 50 kg/m2</t>
  </si>
  <si>
    <t>https://podminky.urs.cz/item/CS_URS_2023_01/767591013</t>
  </si>
  <si>
    <t>Osazení rámu mříže vtoku, včetně svaření rámu a upevnění při betonáži</t>
  </si>
  <si>
    <t>Ocelový rám z L 100x50x6 s přivařenými packami pro kotvení do betonu, včetně PKO</t>
  </si>
  <si>
    <t>1,7*1,58+1,05*1,58</t>
  </si>
  <si>
    <t>13011055</t>
  </si>
  <si>
    <t>úhelník ocelový nerovnostranný jakost S235JR (11 375) 100x50x6mm</t>
  </si>
  <si>
    <t>-1435954757</t>
  </si>
  <si>
    <t>(6,65+5,40)*6,84/1000*1,05</t>
  </si>
  <si>
    <t>998767101</t>
  </si>
  <si>
    <t>Přesun hmot tonážní pro zámečnické konstrukce v objektech v do 6 m</t>
  </si>
  <si>
    <t>894676485</t>
  </si>
  <si>
    <t>Přesun hmot pro zámečnické konstrukce stanovený z hmotnosti přesunovaného materiálu vodorovná dopravní vzdálenost do 50 m v objektech výšky do 6 m</t>
  </si>
  <si>
    <t>https://podminky.urs.cz/item/CS_URS_2023_01/998767101</t>
  </si>
  <si>
    <t>SO 02.2 - Propustek v km 7,055 - svršek</t>
  </si>
  <si>
    <t>326730935</t>
  </si>
  <si>
    <t>(0,47+0,97)*8,0</t>
  </si>
  <si>
    <t>108058178</t>
  </si>
  <si>
    <t>11,520*0,10*1,60</t>
  </si>
  <si>
    <t>1139496532</t>
  </si>
  <si>
    <t>15,300*0,80</t>
  </si>
  <si>
    <t>131698479</t>
  </si>
  <si>
    <t>15,300*0,20*1,7</t>
  </si>
  <si>
    <t>-1653847727</t>
  </si>
  <si>
    <t>6,50*2,60</t>
  </si>
  <si>
    <t>814470156</t>
  </si>
  <si>
    <t>0,007</t>
  </si>
  <si>
    <t>1830699856</t>
  </si>
  <si>
    <t>1128114736</t>
  </si>
  <si>
    <t xml:space="preserve">řezy kolejnice </t>
  </si>
  <si>
    <t>-419842349</t>
  </si>
  <si>
    <t>4,0</t>
  </si>
  <si>
    <t>-1600148165</t>
  </si>
  <si>
    <t>781055388</t>
  </si>
  <si>
    <t>(50,0+(50,0-6,50))*2</t>
  </si>
  <si>
    <t>362030574</t>
  </si>
  <si>
    <t>-598360293</t>
  </si>
  <si>
    <t>výměna kotvy</t>
  </si>
  <si>
    <t>1509454186</t>
  </si>
  <si>
    <t>2*9</t>
  </si>
  <si>
    <t>1474636186</t>
  </si>
  <si>
    <t>spojovací materiál pro 6 kotev</t>
  </si>
  <si>
    <t>783405865</t>
  </si>
  <si>
    <t>štěrkové lože 80% - mezideponie</t>
  </si>
  <si>
    <t>15,300*1,70*0,80</t>
  </si>
  <si>
    <t>9902100200</t>
  </si>
  <si>
    <t>Doprava obousměrná mechanizací o nosnosti přes 3,5 t sypanin (kameniva, písku, suti, dlažebních kostek, atd.) do 20 km</t>
  </si>
  <si>
    <t>-1911876336</t>
  </si>
  <si>
    <t>Doprava obousměrná mechanizací o nosnosti přes 3,5 t sypanin (kameniva, písku, suti, dlažebních kostek,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</si>
  <si>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štěrkové lože 20% - odvoz na skládku</t>
  </si>
  <si>
    <t>15,300*1,70*0,20</t>
  </si>
  <si>
    <t>966284744</t>
  </si>
  <si>
    <t>1,843</t>
  </si>
  <si>
    <t>5,202</t>
  </si>
  <si>
    <t>392458046</t>
  </si>
  <si>
    <t>15,300*1,70*0,20*2</t>
  </si>
  <si>
    <t>9909000110</t>
  </si>
  <si>
    <t>Poplatek za uložení výzisku ze štěrkového lože nekontaminovaného</t>
  </si>
  <si>
    <t>-234383832</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</si>
  <si>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</si>
  <si>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SO 03 - 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</si>
  <si>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</si>
  <si>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</si>
  <si>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</si>
  <si>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</si>
  <si>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VRN9 - Zdroje a mechanizmy</t>
  </si>
  <si>
    <t>VRN</t>
  </si>
  <si>
    <t>Vedlejší rozpočtové náklady</t>
  </si>
  <si>
    <t>033131001 - R</t>
  </si>
  <si>
    <t>Provozní vlivy Organizační zajištění prací při zřizování a udržování BK kolejí a výhybek</t>
  </si>
  <si>
    <t>-712177861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</si>
  <si>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</si>
  <si>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1000,0</t>
  </si>
  <si>
    <t>VRN1</t>
  </si>
  <si>
    <t>Průzkumné, geodetické a projektové práce</t>
  </si>
  <si>
    <t>012103000</t>
  </si>
  <si>
    <t>Geodetické práce před výstavbou</t>
  </si>
  <si>
    <t>soubor</t>
  </si>
  <si>
    <t>1024</t>
  </si>
  <si>
    <t>-270179358</t>
  </si>
  <si>
    <t>https://podminky.urs.cz/item/CS_URS_2023_01/012103000</t>
  </si>
  <si>
    <t xml:space="preserve">Poznámka k položce:_x000D_
Vytyčení pozemku dráhy, prostor zařízení staveniště, vytyčení zajišťovacích bodů, výšková měření, zaměření GPK_x000D_
_x000D_
</t>
  </si>
  <si>
    <t>"SO - 01"1</t>
  </si>
  <si>
    <t>"SO - 02"1</t>
  </si>
  <si>
    <t>012103000.2</t>
  </si>
  <si>
    <t>-894682141</t>
  </si>
  <si>
    <t xml:space="preserve">Poznámka k položce:_x000D_
jedná se o vytýčení, určení průběhu nadzemního nebo podzemního  stávajícího i plánovaného vedení inženýrských sítí, případně další. _x000D_
_x000D_
_x000D_
_x000D_
_x000D_
</t>
  </si>
  <si>
    <t>ČD telematika pro SO - 01a SO - 02</t>
  </si>
  <si>
    <t>GAZNET pro SO - 02</t>
  </si>
  <si>
    <t>012203000</t>
  </si>
  <si>
    <t>Geodetické práce při provádění stavby</t>
  </si>
  <si>
    <t>986227306</t>
  </si>
  <si>
    <t>https://podminky.urs.cz/item/CS_URS_2023_01/012203000</t>
  </si>
  <si>
    <t xml:space="preserve">Poznámka k položce:_x000D_
výšková a polohová měření </t>
  </si>
  <si>
    <t>platí pro SO - 01 a SO - 02</t>
  </si>
  <si>
    <t>012303000</t>
  </si>
  <si>
    <t>Geodetické práce po výstavbě</t>
  </si>
  <si>
    <t>472311418</t>
  </si>
  <si>
    <t>https://podminky.urs.cz/item/CS_URS_2023_01/012303000</t>
  </si>
  <si>
    <t xml:space="preserve">Poznámka k položce:_x000D_
geodetické zaměření skutečného stavu včetně situování vůči hranicím pozemků dráhy_x000D_
</t>
  </si>
  <si>
    <t>012303000.1</t>
  </si>
  <si>
    <t>639075758</t>
  </si>
  <si>
    <t xml:space="preserve">Poznámka k položce:_x000D_
geodetické zaměření kabelových tras  SSZT a ČD Telematika pro všechny SO_x000D_
_x000D_
</t>
  </si>
  <si>
    <t>"SSZT"2</t>
  </si>
  <si>
    <t>"ČD telematika"2</t>
  </si>
  <si>
    <t>012303000.2</t>
  </si>
  <si>
    <t>-1143493861</t>
  </si>
  <si>
    <t xml:space="preserve">Poznámka k položce:_x000D_
vyhotovení GP pro trvalý zábor pro SO - 01_x000D_
_x000D_
</t>
  </si>
  <si>
    <t xml:space="preserve">platí pro SO - 01 </t>
  </si>
  <si>
    <t>013002000</t>
  </si>
  <si>
    <t>Projektové práce</t>
  </si>
  <si>
    <t>-2005206957</t>
  </si>
  <si>
    <t>https://podminky.urs.cz/item/CS_URS_2023_01/013002000</t>
  </si>
  <si>
    <t>Poznámka k položce:_x000D_
Havarijní a povodňový plán.</t>
  </si>
  <si>
    <t>platí pro SO - 01</t>
  </si>
  <si>
    <t>013244000 - R</t>
  </si>
  <si>
    <t>Dokumentace pro provádění stavby</t>
  </si>
  <si>
    <t>-1450510536</t>
  </si>
  <si>
    <t>Dokumentace pro provádění stavby - zábradlí</t>
  </si>
  <si>
    <t>Poznámka k položce:_x000D_
"výrobní dokumentace zábradlí</t>
  </si>
  <si>
    <t>013254000</t>
  </si>
  <si>
    <t>Dokumentace skutečného provedení stavby</t>
  </si>
  <si>
    <t>-27220774</t>
  </si>
  <si>
    <t>https://podminky.urs.cz/item/CS_URS_2023_01/013254000</t>
  </si>
  <si>
    <t xml:space="preserve">Poznámka k položce:_x000D_
Dokumentace skutečného provedení stavby 2x včetně digitální formy (dle ZTP stavby)."_x000D_
</t>
  </si>
  <si>
    <t>VRN3</t>
  </si>
  <si>
    <t>Zařízení staveniště</t>
  </si>
  <si>
    <t>032002000</t>
  </si>
  <si>
    <t>Vybavení staveniště</t>
  </si>
  <si>
    <t>%</t>
  </si>
  <si>
    <t>1346494473</t>
  </si>
  <si>
    <t>https://podminky.urs.cz/item/CS_URS_2023_01/032002000</t>
  </si>
  <si>
    <t xml:space="preserve">Poznámka k položce:_x000D_
Zařízení staveniště - náklady na zřízení, provoz a údržbu vybavení staveniště včetně nákladů na zrušení zařízení staveniště a uvedení pozemků do původního stavu (energie, čištění komunikací, oplocení, omezení užívání veřejných komunikaci,..)_x000D_
Náklady zhotovitele související se zajištěním provozů nutných pro provádění díla (kanceláře řídících pracovníků, sociální objekty pro pracovníky stavby, sklady, provizorní zpevněné plochy pro skladování materiálů, oplocení zařízení staveniště, vnitrostaveništní rozvody všech potřebných energií vč. jejich poplatků) atd._x000D_
Zřízení trvalé, dočasné deponie a mezideponie, příjezdy a přístupy na staveniště, úpravy staveniště z hlediska bezpečnosti a ochrany zdraví třetích osob, uspořádání a bezpečnost staveniště z hlediska ochrany veřejných zájmů), dodržení podmínek pro provádění staveb z hlediska BOZP, dodržování podmínek pro ochranu životního prostředí při výstavbě, dodržení podmínek - možnosti nakládání s odpady, splnění zvláštních požadavků na provádění stavby, které vyžadují bezpečnostní opatření._x000D_
Náklady zhotovitele spojené (po ukončení díla) s kompletním odstraněním zařízení staveniště vč. uvedení dotčených ploch do původního stavu._x000D_
_x000D_
Poznámka k položce:_x000D_
Náklady na zřízení, provoz a údržbu vybavení staveniště včetně nákladů za zrušení zařízení staveniště a uvedení pozemků do původního stavu ( energie, úklid komunikací, zpevněné plochy, oplocení, ....)_x000D_
1) jako množství do buňky H uvede uchazeč součet cen ze sloupce J (∑HSV+∑PSV-∑997-∑998) snížený o hodnotu položek materiálu._x000D_
2) jednotkovou cenu = výši procentní sazby volí uchazeč. maximální přípustná sazba je 2,0% (příklad 2,0%=0,02 - do buňky I se vepíše hodnota 0,02) _x000D_
_x000D_
SO 01.1. počítáno z položek:∑ 1-9,11-15,16,19,21,22,24-29,31,32,34-48,54-58,60-64,66-71,73,79-82,84-91,103,104,107,110-113,115,119,121-124,126._x000D_
_x000D_
SO 01.2. počítáno z položek:∑ 1,3,5-16._x000D_
_x000D_
SO 02.1. počítáno z položek:∑ 1-14,16,17,19-33,35-42,45-48,58,59,62,66._x000D_
_x000D_
SO 02.2. počítáno z položek:∑ 1,3,5-13._x000D_
</t>
  </si>
  <si>
    <t>"SO - 01.1"</t>
  </si>
  <si>
    <t>"SO - 01.2"</t>
  </si>
  <si>
    <t>"SO - 02.1"</t>
  </si>
  <si>
    <t>"SO - 02.2"</t>
  </si>
  <si>
    <t>034603000</t>
  </si>
  <si>
    <t>Alarm, strážní služba staveniště</t>
  </si>
  <si>
    <t>-572539266</t>
  </si>
  <si>
    <t>https://podminky.urs.cz/item/CS_URS_2023_01/034603000</t>
  </si>
  <si>
    <t xml:space="preserve">Poznámka k položce:_x000D_
Strážní služba po dobu stavby - 30 dnů, 12 hodin denně"_x000D_
</t>
  </si>
  <si>
    <t>strážní služba od 18:00 - 6:00</t>
  </si>
  <si>
    <t>30,0*12</t>
  </si>
  <si>
    <t>VRN4</t>
  </si>
  <si>
    <t>Inženýrská činnost</t>
  </si>
  <si>
    <t>043134000</t>
  </si>
  <si>
    <t>Zkoušky zatěžovací</t>
  </si>
  <si>
    <t>-176301284</t>
  </si>
  <si>
    <t>https://podminky.urs.cz/item/CS_URS_2023_01/043134000</t>
  </si>
  <si>
    <t xml:space="preserve">Poznámka k položce:_x000D_
Statické zkoušky únosnosti oblasti základové spáry, za opěrami.._x000D_
Zkoušky budou provedeny akreditovanou laboratoří a doloženy protoikoly."_x000D_
</t>
  </si>
  <si>
    <t>"základová spára"1*2</t>
  </si>
  <si>
    <t>"pláň žel. spodku"2*2</t>
  </si>
  <si>
    <t>VRN6</t>
  </si>
  <si>
    <t>Územní vlivy</t>
  </si>
  <si>
    <t>065002000</t>
  </si>
  <si>
    <t>Mimostaveništní doprava materiálů</t>
  </si>
  <si>
    <t>226258462</t>
  </si>
  <si>
    <t>https://podminky.urs.cz/item/CS_URS_2023_01/065002000</t>
  </si>
  <si>
    <t>"SO - 02 ŽB. prefa. trouby"360</t>
  </si>
  <si>
    <t>9902400800 - R</t>
  </si>
  <si>
    <t>Doprava jednosměrná mechanizací o nosnosti přes 3,5 t objemnějšího kusového materiálu (prefabrikátů, stožárů, výhybek, rozvaděčů, vybouraných hmot atd.) do 150 km</t>
  </si>
  <si>
    <t>-1305552549</t>
  </si>
  <si>
    <t>Doprava jednosměrná mechanizací o nosnosti přes 3,5 t objemnějšího kusového materiálu (prefabrikátů, stožárů, výhybek, rozvaděčů, vybouraných hmot atd.) do 150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</si>
  <si>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přeprava rámových prefabrikátů</t>
  </si>
  <si>
    <t>67,800</t>
  </si>
  <si>
    <t>9902409100 - R</t>
  </si>
  <si>
    <t>Doprava jednosměrná mechanizací o nosnosti přes 3,5 t objemnějšího kusového materiálu (prefabrikátů, stožárů, výhybek, rozvaděčů, vybouraných hmot atd.) příplatek za každý další 1 km</t>
  </si>
  <si>
    <t>-1663740847</t>
  </si>
  <si>
    <t>Doprava jednosměrná mechanizací o nosnosti přes 3,5 t objemnějšího kusového materiálu (prefabrikátů, stožárů, výhybek, rozvaděčů, vybouraných hmot atd.) příplatek za každý další 1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</si>
  <si>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67,8*30</t>
  </si>
  <si>
    <t>VRN9</t>
  </si>
  <si>
    <t>Zdroje a mechanizmy</t>
  </si>
  <si>
    <t>101030021100</t>
  </si>
  <si>
    <t>Kráčivé ryoadlo 104 kW</t>
  </si>
  <si>
    <t>Sh</t>
  </si>
  <si>
    <t>-771472872</t>
  </si>
  <si>
    <t>"So - 01 "7*10</t>
  </si>
  <si>
    <t>101030021100 - R</t>
  </si>
  <si>
    <t>přeprava dvoucestného rypadla s přívěsným vozíkem</t>
  </si>
  <si>
    <t>143426722</t>
  </si>
  <si>
    <t>přeprava Kráčivého rypadla výkon 104 kW</t>
  </si>
  <si>
    <t>50*2</t>
  </si>
  <si>
    <t>110030122000</t>
  </si>
  <si>
    <t>Dvoucestné rypadlo s přívěsným vozíkem</t>
  </si>
  <si>
    <t>414114093</t>
  </si>
  <si>
    <t>27*10</t>
  </si>
  <si>
    <t>110030122000 - R</t>
  </si>
  <si>
    <t>-1677715056</t>
  </si>
  <si>
    <t>"SO - 01"8*10</t>
  </si>
  <si>
    <t>"SO - 02"2*10</t>
  </si>
  <si>
    <t>111010022000</t>
  </si>
  <si>
    <t>Kolový jeřáb nosnost 40t klopný moment 1200kNm</t>
  </si>
  <si>
    <t>1589088178</t>
  </si>
  <si>
    <t>"So - 01 "3*4</t>
  </si>
  <si>
    <t>"SO - 02"1*5</t>
  </si>
  <si>
    <t>111010022000 - R</t>
  </si>
  <si>
    <t>přeprava kolového jeřábu 40t</t>
  </si>
  <si>
    <t>-1737335337</t>
  </si>
  <si>
    <t>Bádie na beton</t>
  </si>
  <si>
    <t>830542034</t>
  </si>
  <si>
    <t>"SO - 01"10</t>
  </si>
  <si>
    <t>"SO - 02"5</t>
  </si>
  <si>
    <t>R - položka - 1</t>
  </si>
  <si>
    <t>Kolejový jeřáb EDK 300/5 včetně souvisejících činnosti</t>
  </si>
  <si>
    <t>-1757204670</t>
  </si>
  <si>
    <t>Poznámka k položce:_x000D_
cena zahrnuje:  Zavedení trasy, použití dopravní cesty, technický doprovod EDK, výkon a přeprava jeřábu EDK 300/5 ( nakládáíní a vkládání prefabrikátů ), přeprava a výkon lokomotivy,                                      pronájem 3 ks plošinových vozů</t>
  </si>
  <si>
    <t>platí pro SO -01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</si>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</sst>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5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0" fillId="0" borderId="0" applyNumberFormat="0" applyFill="0" applyBorder="0" applyAlignment="0" applyProtection="0"/>
  </cellStyleXfs>
  <cellXfs count="39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0" fillId="0" borderId="2" xfId="0" applyBorder="1"/>
    <xf numFmtId="0" fontId="0" fillId="0" borderId="3"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40" fillId="0" borderId="0" xfId="0" applyFont="1" applyAlignment="1" applyProtection="1">
      <alignment vertical="center" wrapText="1"/>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167" fontId="21" fillId="2" borderId="23" xfId="0" applyNumberFormat="1" applyFont="1" applyFill="1" applyBorder="1" applyAlignment="1" applyProtection="1">
      <alignment vertical="center"/>
      <protection locked="0"/>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5"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6"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7"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7" fillId="0" borderId="29" xfId="0" applyFont="1" applyBorder="1" applyAlignment="1">
      <alignment horizontal="left" vertical="center"/>
    </xf>
    <xf numFmtId="0" fontId="48" fillId="0" borderId="1" xfId="0" applyFont="1" applyBorder="1" applyAlignment="1">
      <alignment horizontal="left" vertical="center"/>
    </xf>
    <xf numFmtId="0" fontId="45" fillId="0" borderId="0" xfId="0" applyFont="1" applyAlignment="1">
      <alignment horizontal="left" vertical="center"/>
    </xf>
    <xf numFmtId="0" fontId="49" fillId="0" borderId="1" xfId="0" applyFont="1" applyBorder="1" applyAlignment="1">
      <alignment horizontal="left" vertical="center"/>
    </xf>
    <xf numFmtId="0" fontId="44" fillId="0" borderId="1" xfId="0" applyFont="1" applyBorder="1" applyAlignment="1">
      <alignment horizontal="center" vertical="center"/>
    </xf>
    <xf numFmtId="0" fontId="44" fillId="0" borderId="0" xfId="0" applyFont="1" applyAlignment="1">
      <alignment horizontal="left" vertical="center"/>
    </xf>
    <xf numFmtId="0" fontId="45"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6"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6" fillId="0" borderId="1" xfId="0" applyFont="1" applyBorder="1" applyAlignment="1">
      <alignment horizontal="left" vertical="center"/>
    </xf>
    <xf numFmtId="0" fontId="47" fillId="0" borderId="1" xfId="0" applyFont="1" applyBorder="1" applyAlignment="1">
      <alignment horizontal="left" vertical="center"/>
    </xf>
    <xf numFmtId="0" fontId="45" fillId="0" borderId="29" xfId="0" applyFont="1" applyBorder="1" applyAlignment="1">
      <alignment horizontal="left" vertical="center"/>
    </xf>
    <xf numFmtId="0" fontId="41" fillId="0" borderId="1" xfId="0" applyFont="1" applyBorder="1" applyAlignment="1">
      <alignment horizontal="left" vertical="center" wrapText="1"/>
    </xf>
    <xf numFmtId="0" fontId="45" fillId="0" borderId="1" xfId="0" applyFont="1" applyBorder="1" applyAlignment="1">
      <alignment horizontal="left" vertical="center" wrapText="1"/>
    </xf>
    <xf numFmtId="0" fontId="45"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1" xfId="0" applyFont="1" applyBorder="1" applyAlignment="1">
      <alignment horizontal="left" vertical="center"/>
    </xf>
    <xf numFmtId="0" fontId="45" fillId="0" borderId="28" xfId="0" applyFont="1" applyBorder="1" applyAlignment="1">
      <alignment horizontal="left" vertical="center" wrapText="1"/>
    </xf>
    <xf numFmtId="0" fontId="45" fillId="0" borderId="28" xfId="0" applyFont="1" applyBorder="1" applyAlignment="1">
      <alignment horizontal="left" vertical="center"/>
    </xf>
    <xf numFmtId="0" fontId="45" fillId="0" borderId="30" xfId="0" applyFont="1" applyBorder="1" applyAlignment="1">
      <alignment horizontal="left" vertical="center" wrapText="1"/>
    </xf>
    <xf numFmtId="0" fontId="45" fillId="0" borderId="29" xfId="0" applyFont="1" applyBorder="1" applyAlignment="1">
      <alignment horizontal="left" vertical="center" wrapText="1"/>
    </xf>
    <xf numFmtId="0" fontId="45"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5" fillId="0" borderId="30" xfId="0" applyFont="1" applyBorder="1" applyAlignment="1">
      <alignment horizontal="left" vertical="center"/>
    </xf>
    <xf numFmtId="0" fontId="45" fillId="0" borderId="31" xfId="0" applyFont="1" applyBorder="1" applyAlignment="1">
      <alignment horizontal="left" vertical="center"/>
    </xf>
    <xf numFmtId="0" fontId="45" fillId="0" borderId="1" xfId="0" applyFont="1" applyBorder="1" applyAlignment="1">
      <alignment horizontal="center" vertical="center"/>
    </xf>
    <xf numFmtId="0" fontId="47" fillId="0" borderId="0" xfId="0" applyFont="1" applyAlignment="1">
      <alignment vertical="center"/>
    </xf>
    <xf numFmtId="0" fontId="43" fillId="0" borderId="1" xfId="0" applyFont="1" applyBorder="1" applyAlignment="1">
      <alignment vertical="center"/>
    </xf>
    <xf numFmtId="0" fontId="47" fillId="0" borderId="29" xfId="0" applyFont="1" applyBorder="1" applyAlignment="1">
      <alignment vertical="center"/>
    </xf>
    <xf numFmtId="0" fontId="43" fillId="0" borderId="29" xfId="0" applyFont="1" applyBorder="1" applyAlignment="1">
      <alignment vertical="center"/>
    </xf>
    <xf numFmtId="0" fontId="44" fillId="0" borderId="1" xfId="0" applyFont="1"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7"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4" fontId="26" fillId="0" borderId="0" xfId="0" applyNumberFormat="1" applyFont="1" applyAlignment="1" applyProtection="1">
      <alignment horizontal="right" vertical="center"/>
    </xf>
    <xf numFmtId="0" fontId="26" fillId="0" borderId="0" xfId="0" applyFont="1" applyAlignment="1" applyProtection="1">
      <alignment vertical="center"/>
    </xf>
    <xf numFmtId="4" fontId="26" fillId="0" borderId="0" xfId="0" applyNumberFormat="1" applyFont="1" applyAlignment="1" applyProtection="1">
      <alignment vertical="center"/>
    </xf>
    <xf numFmtId="0" fontId="25"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3" fillId="0" borderId="29" xfId="0" applyFont="1" applyBorder="1" applyAlignment="1">
      <alignment horizontal="left"/>
    </xf>
    <xf numFmtId="0" fontId="44" fillId="0" borderId="1" xfId="0" applyFont="1" applyBorder="1" applyAlignment="1">
      <alignment horizontal="left" vertical="center"/>
    </xf>
    <xf numFmtId="0" fontId="44" fillId="0" borderId="1" xfId="0" applyFont="1" applyBorder="1" applyAlignment="1">
      <alignment horizontal="left" vertical="top"/>
    </xf>
    <xf numFmtId="0" fontId="44" fillId="0" borderId="1" xfId="0" applyFont="1" applyBorder="1" applyAlignment="1">
      <alignment horizontal="left" vertical="center" wrapText="1"/>
    </xf>
    <xf numFmtId="0" fontId="43" fillId="0" borderId="29" xfId="0" applyFont="1" applyBorder="1" applyAlignment="1">
      <alignment horizontal="left" wrapText="1"/>
    </xf>
    <xf numFmtId="49" fontId="44"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3_01/232231121" TargetMode="External"/><Relationship Id="rId21" Type="http://schemas.openxmlformats.org/officeDocument/2006/relationships/hyperlink" Target="https://podminky.urs.cz/item/CS_URS_2023_01/211511111" TargetMode="External"/><Relationship Id="rId34" Type="http://schemas.openxmlformats.org/officeDocument/2006/relationships/hyperlink" Target="https://podminky.urs.cz/item/CS_URS_2023_01/274311191" TargetMode="External"/><Relationship Id="rId42" Type="http://schemas.openxmlformats.org/officeDocument/2006/relationships/hyperlink" Target="https://podminky.urs.cz/item/CS_URS_2023_01/334323291" TargetMode="External"/><Relationship Id="rId47" Type="http://schemas.openxmlformats.org/officeDocument/2006/relationships/hyperlink" Target="https://podminky.urs.cz/item/CS_URS_2023_01/389381119" TargetMode="External"/><Relationship Id="rId50" Type="http://schemas.openxmlformats.org/officeDocument/2006/relationships/hyperlink" Target="https://podminky.urs.cz/item/CS_URS_2023_01/457311117" TargetMode="External"/><Relationship Id="rId55" Type="http://schemas.openxmlformats.org/officeDocument/2006/relationships/hyperlink" Target="https://podminky.urs.cz/item/CS_URS_2023_01/465513227" TargetMode="External"/><Relationship Id="rId63" Type="http://schemas.openxmlformats.org/officeDocument/2006/relationships/hyperlink" Target="https://podminky.urs.cz/item/CS_URS_2023_01/936942211" TargetMode="External"/><Relationship Id="rId68" Type="http://schemas.openxmlformats.org/officeDocument/2006/relationships/hyperlink" Target="https://podminky.urs.cz/item/CS_URS_2023_01/966075141" TargetMode="External"/><Relationship Id="rId76" Type="http://schemas.openxmlformats.org/officeDocument/2006/relationships/hyperlink" Target="https://podminky.urs.cz/item/CS_URS_2023_01/997211519" TargetMode="External"/><Relationship Id="rId84" Type="http://schemas.openxmlformats.org/officeDocument/2006/relationships/hyperlink" Target="https://podminky.urs.cz/item/CS_URS_2023_01/711141559" TargetMode="External"/><Relationship Id="rId89" Type="http://schemas.openxmlformats.org/officeDocument/2006/relationships/hyperlink" Target="https://podminky.urs.cz/item/CS_URS_2023_01/998711101" TargetMode="External"/><Relationship Id="rId97" Type="http://schemas.openxmlformats.org/officeDocument/2006/relationships/drawing" Target="../drawings/drawing2.xml"/><Relationship Id="rId7" Type="http://schemas.openxmlformats.org/officeDocument/2006/relationships/hyperlink" Target="https://podminky.urs.cz/item/CS_URS_2023_01/131251205" TargetMode="External"/><Relationship Id="rId71" Type="http://schemas.openxmlformats.org/officeDocument/2006/relationships/hyperlink" Target="https://podminky.urs.cz/item/CS_URS_2023_01/997013655" TargetMode="External"/><Relationship Id="rId92" Type="http://schemas.openxmlformats.org/officeDocument/2006/relationships/hyperlink" Target="https://podminky.urs.cz/item/CS_URS_2023_01/789323216" TargetMode="External"/><Relationship Id="rId2" Type="http://schemas.openxmlformats.org/officeDocument/2006/relationships/hyperlink" Target="https://podminky.urs.cz/item/CS_URS_2023_01/115001105" TargetMode="External"/><Relationship Id="rId16" Type="http://schemas.openxmlformats.org/officeDocument/2006/relationships/hyperlink" Target="https://podminky.urs.cz/item/CS_URS_2023_01/175111101" TargetMode="External"/><Relationship Id="rId29" Type="http://schemas.openxmlformats.org/officeDocument/2006/relationships/hyperlink" Target="https://podminky.urs.cz/item/CS_URS_2023_01/273354111" TargetMode="External"/><Relationship Id="rId11" Type="http://schemas.openxmlformats.org/officeDocument/2006/relationships/hyperlink" Target="https://podminky.urs.cz/item/CS_URS_2023_01/162432511" TargetMode="External"/><Relationship Id="rId24" Type="http://schemas.openxmlformats.org/officeDocument/2006/relationships/hyperlink" Target="https://podminky.urs.cz/item/CS_URS_2023_01/213141113" TargetMode="External"/><Relationship Id="rId32" Type="http://schemas.openxmlformats.org/officeDocument/2006/relationships/hyperlink" Target="https://podminky.urs.cz/item/CS_URS_2023_01/273361412" TargetMode="External"/><Relationship Id="rId37" Type="http://schemas.openxmlformats.org/officeDocument/2006/relationships/hyperlink" Target="https://podminky.urs.cz/item/CS_URS_2023_01/317353121" TargetMode="External"/><Relationship Id="rId40" Type="http://schemas.openxmlformats.org/officeDocument/2006/relationships/hyperlink" Target="https://podminky.urs.cz/item/CS_URS_2023_01/334124113" TargetMode="External"/><Relationship Id="rId45" Type="http://schemas.openxmlformats.org/officeDocument/2006/relationships/hyperlink" Target="https://podminky.urs.cz/item/CS_URS_2023_01/334361226" TargetMode="External"/><Relationship Id="rId53" Type="http://schemas.openxmlformats.org/officeDocument/2006/relationships/hyperlink" Target="https://podminky.urs.cz/item/CS_URS_2023_01/457451133" TargetMode="External"/><Relationship Id="rId58" Type="http://schemas.openxmlformats.org/officeDocument/2006/relationships/hyperlink" Target="https://podminky.urs.cz/item/CS_URS_2023_01/911121311" TargetMode="External"/><Relationship Id="rId66" Type="http://schemas.openxmlformats.org/officeDocument/2006/relationships/hyperlink" Target="https://podminky.urs.cz/item/CS_URS_2023_01/962051111" TargetMode="External"/><Relationship Id="rId74" Type="http://schemas.openxmlformats.org/officeDocument/2006/relationships/hyperlink" Target="https://podminky.urs.cz/item/CS_URS_2023_01/997211211" TargetMode="External"/><Relationship Id="rId79" Type="http://schemas.openxmlformats.org/officeDocument/2006/relationships/hyperlink" Target="https://podminky.urs.cz/item/CS_URS_2023_01/997241532" TargetMode="External"/><Relationship Id="rId87" Type="http://schemas.openxmlformats.org/officeDocument/2006/relationships/hyperlink" Target="https://podminky.urs.cz/item/CS_URS_2023_01/711191011" TargetMode="External"/><Relationship Id="rId5" Type="http://schemas.openxmlformats.org/officeDocument/2006/relationships/hyperlink" Target="https://podminky.urs.cz/item/CS_URS_2023_01/119001421" TargetMode="External"/><Relationship Id="rId61" Type="http://schemas.openxmlformats.org/officeDocument/2006/relationships/hyperlink" Target="https://podminky.urs.cz/item/CS_URS_2023_01/935112211" TargetMode="External"/><Relationship Id="rId82" Type="http://schemas.openxmlformats.org/officeDocument/2006/relationships/hyperlink" Target="https://podminky.urs.cz/item/CS_URS_2023_01/711112002" TargetMode="External"/><Relationship Id="rId90" Type="http://schemas.openxmlformats.org/officeDocument/2006/relationships/hyperlink" Target="https://podminky.urs.cz/item/CS_URS_2023_01/789212122" TargetMode="External"/><Relationship Id="rId95" Type="http://schemas.openxmlformats.org/officeDocument/2006/relationships/hyperlink" Target="https://podminky.urs.cz/item/CS_URS_2023_01/789421234" TargetMode="External"/><Relationship Id="rId19" Type="http://schemas.openxmlformats.org/officeDocument/2006/relationships/hyperlink" Target="https://podminky.urs.cz/item/CS_URS_2023_01/181951112" TargetMode="External"/><Relationship Id="rId14" Type="http://schemas.openxmlformats.org/officeDocument/2006/relationships/hyperlink" Target="https://podminky.urs.cz/item/CS_URS_2023_01/174111101" TargetMode="External"/><Relationship Id="rId22" Type="http://schemas.openxmlformats.org/officeDocument/2006/relationships/hyperlink" Target="https://podminky.urs.cz/item/CS_URS_2023_01/212792212" TargetMode="External"/><Relationship Id="rId27" Type="http://schemas.openxmlformats.org/officeDocument/2006/relationships/hyperlink" Target="https://podminky.urs.cz/item/CS_URS_2023_01/273321117" TargetMode="External"/><Relationship Id="rId30" Type="http://schemas.openxmlformats.org/officeDocument/2006/relationships/hyperlink" Target="https://podminky.urs.cz/item/CS_URS_2023_01/273354211" TargetMode="External"/><Relationship Id="rId35" Type="http://schemas.openxmlformats.org/officeDocument/2006/relationships/hyperlink" Target="https://podminky.urs.cz/item/CS_URS_2023_01/317321118" TargetMode="External"/><Relationship Id="rId43" Type="http://schemas.openxmlformats.org/officeDocument/2006/relationships/hyperlink" Target="https://podminky.urs.cz/item/CS_URS_2023_01/334352111" TargetMode="External"/><Relationship Id="rId48" Type="http://schemas.openxmlformats.org/officeDocument/2006/relationships/hyperlink" Target="https://podminky.urs.cz/item/CS_URS_2023_01/451315117" TargetMode="External"/><Relationship Id="rId56" Type="http://schemas.openxmlformats.org/officeDocument/2006/relationships/hyperlink" Target="https://podminky.urs.cz/item/CS_URS_2023_01/622211011" TargetMode="External"/><Relationship Id="rId64" Type="http://schemas.openxmlformats.org/officeDocument/2006/relationships/hyperlink" Target="https://podminky.urs.cz/item/CS_URS_2023_01/961041221" TargetMode="External"/><Relationship Id="rId69" Type="http://schemas.openxmlformats.org/officeDocument/2006/relationships/hyperlink" Target="https://podminky.urs.cz/item/CS_URS_2023_01/966077141" TargetMode="External"/><Relationship Id="rId77" Type="http://schemas.openxmlformats.org/officeDocument/2006/relationships/hyperlink" Target="https://podminky.urs.cz/item/CS_URS_2023_01/997211612" TargetMode="External"/><Relationship Id="rId8" Type="http://schemas.openxmlformats.org/officeDocument/2006/relationships/hyperlink" Target="https://podminky.urs.cz/item/CS_URS_2023_01/153191121" TargetMode="External"/><Relationship Id="rId51" Type="http://schemas.openxmlformats.org/officeDocument/2006/relationships/hyperlink" Target="https://podminky.urs.cz/item/CS_URS_2023_01/457311191" TargetMode="External"/><Relationship Id="rId72" Type="http://schemas.openxmlformats.org/officeDocument/2006/relationships/hyperlink" Target="https://podminky.urs.cz/item/CS_URS_2023_01/997211111" TargetMode="External"/><Relationship Id="rId80" Type="http://schemas.openxmlformats.org/officeDocument/2006/relationships/hyperlink" Target="https://podminky.urs.cz/item/CS_URS_2023_01/998241021" TargetMode="External"/><Relationship Id="rId85" Type="http://schemas.openxmlformats.org/officeDocument/2006/relationships/hyperlink" Target="https://podminky.urs.cz/item/CS_URS_2023_01/711142559" TargetMode="External"/><Relationship Id="rId93" Type="http://schemas.openxmlformats.org/officeDocument/2006/relationships/hyperlink" Target="https://podminky.urs.cz/item/CS_URS_2023_01/789323221" TargetMode="External"/><Relationship Id="rId3" Type="http://schemas.openxmlformats.org/officeDocument/2006/relationships/hyperlink" Target="https://podminky.urs.cz/item/CS_URS_2023_01/115101201" TargetMode="External"/><Relationship Id="rId12" Type="http://schemas.openxmlformats.org/officeDocument/2006/relationships/hyperlink" Target="https://podminky.urs.cz/item/CS_URS_2023_01/162751117" TargetMode="External"/><Relationship Id="rId17" Type="http://schemas.openxmlformats.org/officeDocument/2006/relationships/hyperlink" Target="https://podminky.urs.cz/item/CS_URS_2023_01/181351003" TargetMode="External"/><Relationship Id="rId25" Type="http://schemas.openxmlformats.org/officeDocument/2006/relationships/hyperlink" Target="https://podminky.urs.cz/item/CS_URS_2023_01/232221121" TargetMode="External"/><Relationship Id="rId33" Type="http://schemas.openxmlformats.org/officeDocument/2006/relationships/hyperlink" Target="https://podminky.urs.cz/item/CS_URS_2023_01/274311127" TargetMode="External"/><Relationship Id="rId38" Type="http://schemas.openxmlformats.org/officeDocument/2006/relationships/hyperlink" Target="https://podminky.urs.cz/item/CS_URS_2023_01/317353221" TargetMode="External"/><Relationship Id="rId46" Type="http://schemas.openxmlformats.org/officeDocument/2006/relationships/hyperlink" Target="https://podminky.urs.cz/item/CS_URS_2023_01/389361003" TargetMode="External"/><Relationship Id="rId59" Type="http://schemas.openxmlformats.org/officeDocument/2006/relationships/hyperlink" Target="https://podminky.urs.cz/item/CS_URS_2023_01/931992121" TargetMode="External"/><Relationship Id="rId67" Type="http://schemas.openxmlformats.org/officeDocument/2006/relationships/hyperlink" Target="https://podminky.urs.cz/item/CS_URS_2023_01/963051111" TargetMode="External"/><Relationship Id="rId20" Type="http://schemas.openxmlformats.org/officeDocument/2006/relationships/hyperlink" Target="https://podminky.urs.cz/item/CS_URS_2023_01/182251101" TargetMode="External"/><Relationship Id="rId41" Type="http://schemas.openxmlformats.org/officeDocument/2006/relationships/hyperlink" Target="https://podminky.urs.cz/item/CS_URS_2023_01/334323218" TargetMode="External"/><Relationship Id="rId54" Type="http://schemas.openxmlformats.org/officeDocument/2006/relationships/hyperlink" Target="https://podminky.urs.cz/item/CS_URS_2023_01/463211111" TargetMode="External"/><Relationship Id="rId62" Type="http://schemas.openxmlformats.org/officeDocument/2006/relationships/hyperlink" Target="https://podminky.urs.cz/item/CS_URS_2023_01/935112911" TargetMode="External"/><Relationship Id="rId70" Type="http://schemas.openxmlformats.org/officeDocument/2006/relationships/hyperlink" Target="https://podminky.urs.cz/item/CS_URS_2023_01/997013601" TargetMode="External"/><Relationship Id="rId75" Type="http://schemas.openxmlformats.org/officeDocument/2006/relationships/hyperlink" Target="https://podminky.urs.cz/item/CS_URS_2023_01/997211511" TargetMode="External"/><Relationship Id="rId83" Type="http://schemas.openxmlformats.org/officeDocument/2006/relationships/hyperlink" Target="https://podminky.urs.cz/item/CS_URS_2023_01/711131101" TargetMode="External"/><Relationship Id="rId88" Type="http://schemas.openxmlformats.org/officeDocument/2006/relationships/hyperlink" Target="https://podminky.urs.cz/item/CS_URS_2023_01/711491176" TargetMode="External"/><Relationship Id="rId91" Type="http://schemas.openxmlformats.org/officeDocument/2006/relationships/hyperlink" Target="https://podminky.urs.cz/item/CS_URS_2023_01/789323211" TargetMode="External"/><Relationship Id="rId96" Type="http://schemas.openxmlformats.org/officeDocument/2006/relationships/hyperlink" Target="https://podminky.urs.cz/item/CS_URS_2023_01/998781101" TargetMode="External"/><Relationship Id="rId1" Type="http://schemas.openxmlformats.org/officeDocument/2006/relationships/hyperlink" Target="https://podminky.urs.cz/item/CS_URS_2023_01/111211101" TargetMode="External"/><Relationship Id="rId6" Type="http://schemas.openxmlformats.org/officeDocument/2006/relationships/hyperlink" Target="https://podminky.urs.cz/item/CS_URS_2023_01/121151113" TargetMode="External"/><Relationship Id="rId15" Type="http://schemas.openxmlformats.org/officeDocument/2006/relationships/hyperlink" Target="https://podminky.urs.cz/item/CS_URS_2023_01/174111311" TargetMode="External"/><Relationship Id="rId23" Type="http://schemas.openxmlformats.org/officeDocument/2006/relationships/hyperlink" Target="https://podminky.urs.cz/item/CS_URS_2023_01/212972113" TargetMode="External"/><Relationship Id="rId28" Type="http://schemas.openxmlformats.org/officeDocument/2006/relationships/hyperlink" Target="https://podminky.urs.cz/item/CS_URS_2023_01/273321191" TargetMode="External"/><Relationship Id="rId36" Type="http://schemas.openxmlformats.org/officeDocument/2006/relationships/hyperlink" Target="https://podminky.urs.cz/item/CS_URS_2023_01/317321191" TargetMode="External"/><Relationship Id="rId49" Type="http://schemas.openxmlformats.org/officeDocument/2006/relationships/hyperlink" Target="https://podminky.urs.cz/item/CS_URS_2023_01/451315127" TargetMode="External"/><Relationship Id="rId57" Type="http://schemas.openxmlformats.org/officeDocument/2006/relationships/hyperlink" Target="https://podminky.urs.cz/item/CS_URS_2023_01/911121211" TargetMode="External"/><Relationship Id="rId10" Type="http://schemas.openxmlformats.org/officeDocument/2006/relationships/hyperlink" Target="https://podminky.urs.cz/item/CS_URS_2023_01/161151103" TargetMode="External"/><Relationship Id="rId31" Type="http://schemas.openxmlformats.org/officeDocument/2006/relationships/hyperlink" Target="https://podminky.urs.cz/item/CS_URS_2023_01/273361116" TargetMode="External"/><Relationship Id="rId44" Type="http://schemas.openxmlformats.org/officeDocument/2006/relationships/hyperlink" Target="https://podminky.urs.cz/item/CS_URS_2023_01/334352211" TargetMode="External"/><Relationship Id="rId52" Type="http://schemas.openxmlformats.org/officeDocument/2006/relationships/hyperlink" Target="https://podminky.urs.cz/item/CS_URS_2023_01/457451112" TargetMode="External"/><Relationship Id="rId60" Type="http://schemas.openxmlformats.org/officeDocument/2006/relationships/hyperlink" Target="https://podminky.urs.cz/item/CS_URS_2023_01/931994142" TargetMode="External"/><Relationship Id="rId65" Type="http://schemas.openxmlformats.org/officeDocument/2006/relationships/hyperlink" Target="https://podminky.urs.cz/item/CS_URS_2023_01/962041211" TargetMode="External"/><Relationship Id="rId73" Type="http://schemas.openxmlformats.org/officeDocument/2006/relationships/hyperlink" Target="https://podminky.urs.cz/item/CS_URS_2023_01/997211119" TargetMode="External"/><Relationship Id="rId78" Type="http://schemas.openxmlformats.org/officeDocument/2006/relationships/hyperlink" Target="https://podminky.urs.cz/item/CS_URS_2023_01/997241521" TargetMode="External"/><Relationship Id="rId81" Type="http://schemas.openxmlformats.org/officeDocument/2006/relationships/hyperlink" Target="https://podminky.urs.cz/item/CS_URS_2023_01/711112001" TargetMode="External"/><Relationship Id="rId86" Type="http://schemas.openxmlformats.org/officeDocument/2006/relationships/hyperlink" Target="https://podminky.urs.cz/item/CS_URS_2023_01/711191001" TargetMode="External"/><Relationship Id="rId94" Type="http://schemas.openxmlformats.org/officeDocument/2006/relationships/hyperlink" Target="https://podminky.urs.cz/item/CS_URS_2023_01/789351240" TargetMode="External"/><Relationship Id="rId4" Type="http://schemas.openxmlformats.org/officeDocument/2006/relationships/hyperlink" Target="https://podminky.urs.cz/item/CS_URS_2023_01/115101301" TargetMode="External"/><Relationship Id="rId9" Type="http://schemas.openxmlformats.org/officeDocument/2006/relationships/hyperlink" Target="https://podminky.urs.cz/item/CS_URS_2023_01/153191131" TargetMode="External"/><Relationship Id="rId13" Type="http://schemas.openxmlformats.org/officeDocument/2006/relationships/hyperlink" Target="https://podminky.urs.cz/item/CS_URS_2023_01/167151101" TargetMode="External"/><Relationship Id="rId18" Type="http://schemas.openxmlformats.org/officeDocument/2006/relationships/hyperlink" Target="https://podminky.urs.cz/item/CS_URS_2023_01/181411121" TargetMode="External"/><Relationship Id="rId39" Type="http://schemas.openxmlformats.org/officeDocument/2006/relationships/hyperlink" Target="https://podminky.urs.cz/item/CS_URS_2023_01/317361116"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3" Type="http://schemas.openxmlformats.org/officeDocument/2006/relationships/hyperlink" Target="https://podminky.urs.cz/item/CS_URS_2023_01/167151101" TargetMode="External"/><Relationship Id="rId18" Type="http://schemas.openxmlformats.org/officeDocument/2006/relationships/hyperlink" Target="https://podminky.urs.cz/item/CS_URS_2023_01/182251101" TargetMode="External"/><Relationship Id="rId26" Type="http://schemas.openxmlformats.org/officeDocument/2006/relationships/hyperlink" Target="https://podminky.urs.cz/item/CS_URS_2023_01/274321191" TargetMode="External"/><Relationship Id="rId39" Type="http://schemas.openxmlformats.org/officeDocument/2006/relationships/hyperlink" Target="https://podminky.urs.cz/item/CS_URS_2023_01/899503112" TargetMode="External"/><Relationship Id="rId21" Type="http://schemas.openxmlformats.org/officeDocument/2006/relationships/hyperlink" Target="https://podminky.urs.cz/item/CS_URS_2023_01/273354111" TargetMode="External"/><Relationship Id="rId34" Type="http://schemas.openxmlformats.org/officeDocument/2006/relationships/hyperlink" Target="https://podminky.urs.cz/item/CS_URS_2023_01/451315127" TargetMode="External"/><Relationship Id="rId42" Type="http://schemas.openxmlformats.org/officeDocument/2006/relationships/hyperlink" Target="https://podminky.urs.cz/item/CS_URS_2023_01/962021112" TargetMode="External"/><Relationship Id="rId47" Type="http://schemas.openxmlformats.org/officeDocument/2006/relationships/hyperlink" Target="https://podminky.urs.cz/item/CS_URS_2023_01/997013655" TargetMode="External"/><Relationship Id="rId50" Type="http://schemas.openxmlformats.org/officeDocument/2006/relationships/hyperlink" Target="https://podminky.urs.cz/item/CS_URS_2023_01/997211611" TargetMode="External"/><Relationship Id="rId55" Type="http://schemas.openxmlformats.org/officeDocument/2006/relationships/hyperlink" Target="https://podminky.urs.cz/item/CS_URS_2023_01/711191001" TargetMode="External"/><Relationship Id="rId7" Type="http://schemas.openxmlformats.org/officeDocument/2006/relationships/hyperlink" Target="https://podminky.urs.cz/item/CS_URS_2023_01/151301201" TargetMode="External"/><Relationship Id="rId12" Type="http://schemas.openxmlformats.org/officeDocument/2006/relationships/hyperlink" Target="https://podminky.urs.cz/item/CS_URS_2023_01/162751117" TargetMode="External"/><Relationship Id="rId17" Type="http://schemas.openxmlformats.org/officeDocument/2006/relationships/hyperlink" Target="https://podminky.urs.cz/item/CS_URS_2023_01/181951112" TargetMode="External"/><Relationship Id="rId25" Type="http://schemas.openxmlformats.org/officeDocument/2006/relationships/hyperlink" Target="https://podminky.urs.cz/item/CS_URS_2023_01/274321117" TargetMode="External"/><Relationship Id="rId33" Type="http://schemas.openxmlformats.org/officeDocument/2006/relationships/hyperlink" Target="https://podminky.urs.cz/item/CS_URS_2023_01/451315115" TargetMode="External"/><Relationship Id="rId38" Type="http://schemas.openxmlformats.org/officeDocument/2006/relationships/hyperlink" Target="https://podminky.urs.cz/item/CS_URS_2023_01/894201151" TargetMode="External"/><Relationship Id="rId46" Type="http://schemas.openxmlformats.org/officeDocument/2006/relationships/hyperlink" Target="https://podminky.urs.cz/item/CS_URS_2023_01/997013601" TargetMode="External"/><Relationship Id="rId59" Type="http://schemas.openxmlformats.org/officeDocument/2006/relationships/drawing" Target="../drawings/drawing4.xml"/><Relationship Id="rId2" Type="http://schemas.openxmlformats.org/officeDocument/2006/relationships/hyperlink" Target="https://podminky.urs.cz/item/CS_URS_2023_01/115101201" TargetMode="External"/><Relationship Id="rId16" Type="http://schemas.openxmlformats.org/officeDocument/2006/relationships/hyperlink" Target="https://podminky.urs.cz/item/CS_URS_2023_01/181411121" TargetMode="External"/><Relationship Id="rId20" Type="http://schemas.openxmlformats.org/officeDocument/2006/relationships/hyperlink" Target="https://podminky.urs.cz/item/CS_URS_2023_01/273321191" TargetMode="External"/><Relationship Id="rId29" Type="http://schemas.openxmlformats.org/officeDocument/2006/relationships/hyperlink" Target="https://podminky.urs.cz/item/CS_URS_2023_01/274361116" TargetMode="External"/><Relationship Id="rId41" Type="http://schemas.openxmlformats.org/officeDocument/2006/relationships/hyperlink" Target="https://podminky.urs.cz/item/CS_URS_2023_01/936172124" TargetMode="External"/><Relationship Id="rId54" Type="http://schemas.openxmlformats.org/officeDocument/2006/relationships/hyperlink" Target="https://podminky.urs.cz/item/CS_URS_2023_01/711112002" TargetMode="External"/><Relationship Id="rId1" Type="http://schemas.openxmlformats.org/officeDocument/2006/relationships/hyperlink" Target="https://podminky.urs.cz/item/CS_URS_2023_01/115001104" TargetMode="External"/><Relationship Id="rId6" Type="http://schemas.openxmlformats.org/officeDocument/2006/relationships/hyperlink" Target="https://podminky.urs.cz/item/CS_URS_2023_01/131251202" TargetMode="External"/><Relationship Id="rId11" Type="http://schemas.openxmlformats.org/officeDocument/2006/relationships/hyperlink" Target="https://podminky.urs.cz/item/CS_URS_2023_01/162432511" TargetMode="External"/><Relationship Id="rId24" Type="http://schemas.openxmlformats.org/officeDocument/2006/relationships/hyperlink" Target="https://podminky.urs.cz/item/CS_URS_2023_01/273361412" TargetMode="External"/><Relationship Id="rId32" Type="http://schemas.openxmlformats.org/officeDocument/2006/relationships/hyperlink" Target="https://podminky.urs.cz/item/CS_URS_2023_01/388995113" TargetMode="External"/><Relationship Id="rId37" Type="http://schemas.openxmlformats.org/officeDocument/2006/relationships/hyperlink" Target="https://podminky.urs.cz/item/CS_URS_2023_01/628613511" TargetMode="External"/><Relationship Id="rId40" Type="http://schemas.openxmlformats.org/officeDocument/2006/relationships/hyperlink" Target="https://podminky.urs.cz/item/CS_URS_2023_01/931994142" TargetMode="External"/><Relationship Id="rId45" Type="http://schemas.openxmlformats.org/officeDocument/2006/relationships/hyperlink" Target="https://podminky.urs.cz/item/CS_URS_2023_01/997013509" TargetMode="External"/><Relationship Id="rId53" Type="http://schemas.openxmlformats.org/officeDocument/2006/relationships/hyperlink" Target="https://podminky.urs.cz/item/CS_URS_2023_01/711112001" TargetMode="External"/><Relationship Id="rId58" Type="http://schemas.openxmlformats.org/officeDocument/2006/relationships/hyperlink" Target="https://podminky.urs.cz/item/CS_URS_2023_01/998767101" TargetMode="External"/><Relationship Id="rId5" Type="http://schemas.openxmlformats.org/officeDocument/2006/relationships/hyperlink" Target="https://podminky.urs.cz/item/CS_URS_2023_01/121151103" TargetMode="External"/><Relationship Id="rId15" Type="http://schemas.openxmlformats.org/officeDocument/2006/relationships/hyperlink" Target="https://podminky.urs.cz/item/CS_URS_2023_01/181351003" TargetMode="External"/><Relationship Id="rId23" Type="http://schemas.openxmlformats.org/officeDocument/2006/relationships/hyperlink" Target="https://podminky.urs.cz/item/CS_URS_2023_01/273361116" TargetMode="External"/><Relationship Id="rId28" Type="http://schemas.openxmlformats.org/officeDocument/2006/relationships/hyperlink" Target="https://podminky.urs.cz/item/CS_URS_2023_01/274354211" TargetMode="External"/><Relationship Id="rId36" Type="http://schemas.openxmlformats.org/officeDocument/2006/relationships/hyperlink" Target="https://podminky.urs.cz/item/CS_URS_2023_01/465519227" TargetMode="External"/><Relationship Id="rId49" Type="http://schemas.openxmlformats.org/officeDocument/2006/relationships/hyperlink" Target="https://podminky.urs.cz/item/CS_URS_2023_01/997211519" TargetMode="External"/><Relationship Id="rId57" Type="http://schemas.openxmlformats.org/officeDocument/2006/relationships/hyperlink" Target="https://podminky.urs.cz/item/CS_URS_2023_01/767591013" TargetMode="External"/><Relationship Id="rId10" Type="http://schemas.openxmlformats.org/officeDocument/2006/relationships/hyperlink" Target="https://podminky.urs.cz/item/CS_URS_2023_01/151301311" TargetMode="External"/><Relationship Id="rId19" Type="http://schemas.openxmlformats.org/officeDocument/2006/relationships/hyperlink" Target="https://podminky.urs.cz/item/CS_URS_2023_01/273321117" TargetMode="External"/><Relationship Id="rId31" Type="http://schemas.openxmlformats.org/officeDocument/2006/relationships/hyperlink" Target="https://podminky.urs.cz/item/CS_URS_2023_01/320101112" TargetMode="External"/><Relationship Id="rId44" Type="http://schemas.openxmlformats.org/officeDocument/2006/relationships/hyperlink" Target="https://podminky.urs.cz/item/CS_URS_2023_01/997013501" TargetMode="External"/><Relationship Id="rId52" Type="http://schemas.openxmlformats.org/officeDocument/2006/relationships/hyperlink" Target="https://podminky.urs.cz/item/CS_URS_2023_01/998212111" TargetMode="External"/><Relationship Id="rId4" Type="http://schemas.openxmlformats.org/officeDocument/2006/relationships/hyperlink" Target="https://podminky.urs.cz/item/CS_URS_2023_01/119001421" TargetMode="External"/><Relationship Id="rId9" Type="http://schemas.openxmlformats.org/officeDocument/2006/relationships/hyperlink" Target="https://podminky.urs.cz/item/CS_URS_2023_01/151301301" TargetMode="External"/><Relationship Id="rId14" Type="http://schemas.openxmlformats.org/officeDocument/2006/relationships/hyperlink" Target="https://podminky.urs.cz/item/CS_URS_2023_01/174111311" TargetMode="External"/><Relationship Id="rId22" Type="http://schemas.openxmlformats.org/officeDocument/2006/relationships/hyperlink" Target="https://podminky.urs.cz/item/CS_URS_2023_01/273354211" TargetMode="External"/><Relationship Id="rId27" Type="http://schemas.openxmlformats.org/officeDocument/2006/relationships/hyperlink" Target="https://podminky.urs.cz/item/CS_URS_2023_01/274354111" TargetMode="External"/><Relationship Id="rId30" Type="http://schemas.openxmlformats.org/officeDocument/2006/relationships/hyperlink" Target="https://podminky.urs.cz/item/CS_URS_2023_01/274361412" TargetMode="External"/><Relationship Id="rId35" Type="http://schemas.openxmlformats.org/officeDocument/2006/relationships/hyperlink" Target="https://podminky.urs.cz/item/CS_URS_2023_01/465513227" TargetMode="External"/><Relationship Id="rId43" Type="http://schemas.openxmlformats.org/officeDocument/2006/relationships/hyperlink" Target="https://podminky.urs.cz/item/CS_URS_2023_01/962041211" TargetMode="External"/><Relationship Id="rId48" Type="http://schemas.openxmlformats.org/officeDocument/2006/relationships/hyperlink" Target="https://podminky.urs.cz/item/CS_URS_2023_01/997211511" TargetMode="External"/><Relationship Id="rId56" Type="http://schemas.openxmlformats.org/officeDocument/2006/relationships/hyperlink" Target="https://podminky.urs.cz/item/CS_URS_2023_01/998711101" TargetMode="External"/><Relationship Id="rId8" Type="http://schemas.openxmlformats.org/officeDocument/2006/relationships/hyperlink" Target="https://podminky.urs.cz/item/CS_URS_2023_01/151301211" TargetMode="External"/><Relationship Id="rId51" Type="http://schemas.openxmlformats.org/officeDocument/2006/relationships/hyperlink" Target="https://podminky.urs.cz/item/CS_URS_2023_01/997241532" TargetMode="External"/><Relationship Id="rId3" Type="http://schemas.openxmlformats.org/officeDocument/2006/relationships/hyperlink" Target="https://podminky.urs.cz/item/CS_URS_2023_01/115101301"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hyperlink" Target="https://podminky.urs.cz/item/CS_URS_2023_01/043134000" TargetMode="External"/><Relationship Id="rId3" Type="http://schemas.openxmlformats.org/officeDocument/2006/relationships/hyperlink" Target="https://podminky.urs.cz/item/CS_URS_2023_01/012303000" TargetMode="External"/><Relationship Id="rId7" Type="http://schemas.openxmlformats.org/officeDocument/2006/relationships/hyperlink" Target="https://podminky.urs.cz/item/CS_URS_2023_01/034603000" TargetMode="External"/><Relationship Id="rId2" Type="http://schemas.openxmlformats.org/officeDocument/2006/relationships/hyperlink" Target="https://podminky.urs.cz/item/CS_URS_2023_01/012203000" TargetMode="External"/><Relationship Id="rId1" Type="http://schemas.openxmlformats.org/officeDocument/2006/relationships/hyperlink" Target="https://podminky.urs.cz/item/CS_URS_2023_01/012103000" TargetMode="External"/><Relationship Id="rId6" Type="http://schemas.openxmlformats.org/officeDocument/2006/relationships/hyperlink" Target="https://podminky.urs.cz/item/CS_URS_2023_01/032002000" TargetMode="External"/><Relationship Id="rId5" Type="http://schemas.openxmlformats.org/officeDocument/2006/relationships/hyperlink" Target="https://podminky.urs.cz/item/CS_URS_2023_01/013254000" TargetMode="External"/><Relationship Id="rId10" Type="http://schemas.openxmlformats.org/officeDocument/2006/relationships/drawing" Target="../drawings/drawing6.xml"/><Relationship Id="rId4" Type="http://schemas.openxmlformats.org/officeDocument/2006/relationships/hyperlink" Target="https://podminky.urs.cz/item/CS_URS_2023_01/013002000" TargetMode="External"/><Relationship Id="rId9" Type="http://schemas.openxmlformats.org/officeDocument/2006/relationships/hyperlink" Target="https://podminky.urs.cz/item/CS_URS_2023_01/065002000"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3"/>
  <sheetViews>
    <sheetView showGridLines="0" topLeftCell="A37"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74"/>
      <c r="AS2" s="374"/>
      <c r="AT2" s="374"/>
      <c r="AU2" s="374"/>
      <c r="AV2" s="374"/>
      <c r="AW2" s="374"/>
      <c r="AX2" s="374"/>
      <c r="AY2" s="374"/>
      <c r="AZ2" s="374"/>
      <c r="BA2" s="374"/>
      <c r="BB2" s="374"/>
      <c r="BC2" s="374"/>
      <c r="BD2" s="374"/>
      <c r="BE2" s="374"/>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58" t="s">
        <v>14</v>
      </c>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c r="AN5" s="359"/>
      <c r="AO5" s="359"/>
      <c r="AP5" s="23"/>
      <c r="AQ5" s="23"/>
      <c r="AR5" s="21"/>
      <c r="BE5" s="355" t="s">
        <v>15</v>
      </c>
      <c r="BS5" s="18" t="s">
        <v>6</v>
      </c>
    </row>
    <row r="6" spans="1:74" s="1" customFormat="1" ht="36.950000000000003" customHeight="1">
      <c r="B6" s="22"/>
      <c r="C6" s="23"/>
      <c r="D6" s="29" t="s">
        <v>16</v>
      </c>
      <c r="E6" s="23"/>
      <c r="F6" s="23"/>
      <c r="G6" s="23"/>
      <c r="H6" s="23"/>
      <c r="I6" s="23"/>
      <c r="J6" s="23"/>
      <c r="K6" s="360" t="s">
        <v>17</v>
      </c>
      <c r="L6" s="359"/>
      <c r="M6" s="359"/>
      <c r="N6" s="359"/>
      <c r="O6" s="359"/>
      <c r="P6" s="359"/>
      <c r="Q6" s="359"/>
      <c r="R6" s="359"/>
      <c r="S6" s="359"/>
      <c r="T6" s="359"/>
      <c r="U6" s="359"/>
      <c r="V6" s="359"/>
      <c r="W6" s="359"/>
      <c r="X6" s="359"/>
      <c r="Y6" s="359"/>
      <c r="Z6" s="359"/>
      <c r="AA6" s="359"/>
      <c r="AB6" s="359"/>
      <c r="AC6" s="359"/>
      <c r="AD6" s="359"/>
      <c r="AE6" s="359"/>
      <c r="AF6" s="359"/>
      <c r="AG6" s="359"/>
      <c r="AH6" s="359"/>
      <c r="AI6" s="359"/>
      <c r="AJ6" s="359"/>
      <c r="AK6" s="359"/>
      <c r="AL6" s="359"/>
      <c r="AM6" s="359"/>
      <c r="AN6" s="359"/>
      <c r="AO6" s="359"/>
      <c r="AP6" s="23"/>
      <c r="AQ6" s="23"/>
      <c r="AR6" s="21"/>
      <c r="BE6" s="356"/>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19</v>
      </c>
      <c r="AO7" s="23"/>
      <c r="AP7" s="23"/>
      <c r="AQ7" s="23"/>
      <c r="AR7" s="21"/>
      <c r="BE7" s="356"/>
      <c r="BS7" s="18" t="s">
        <v>6</v>
      </c>
    </row>
    <row r="8" spans="1:74" s="1" customFormat="1" ht="12" customHeight="1">
      <c r="B8" s="22"/>
      <c r="C8" s="23"/>
      <c r="D8" s="30"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23</v>
      </c>
      <c r="AL8" s="23"/>
      <c r="AM8" s="23"/>
      <c r="AN8" s="31" t="s">
        <v>24</v>
      </c>
      <c r="AO8" s="23"/>
      <c r="AP8" s="23"/>
      <c r="AQ8" s="23"/>
      <c r="AR8" s="21"/>
      <c r="BE8" s="356"/>
      <c r="BS8" s="18" t="s">
        <v>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56"/>
      <c r="BS9" s="18" t="s">
        <v>6</v>
      </c>
    </row>
    <row r="10" spans="1:74" s="1" customFormat="1" ht="12" customHeight="1">
      <c r="B10" s="22"/>
      <c r="C10" s="23"/>
      <c r="D10" s="30"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26</v>
      </c>
      <c r="AL10" s="23"/>
      <c r="AM10" s="23"/>
      <c r="AN10" s="28" t="s">
        <v>27</v>
      </c>
      <c r="AO10" s="23"/>
      <c r="AP10" s="23"/>
      <c r="AQ10" s="23"/>
      <c r="AR10" s="21"/>
      <c r="BE10" s="356"/>
      <c r="BS10" s="18" t="s">
        <v>6</v>
      </c>
    </row>
    <row r="11" spans="1:74" s="1" customFormat="1" ht="18.399999999999999"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29</v>
      </c>
      <c r="AL11" s="23"/>
      <c r="AM11" s="23"/>
      <c r="AN11" s="28" t="s">
        <v>30</v>
      </c>
      <c r="AO11" s="23"/>
      <c r="AP11" s="23"/>
      <c r="AQ11" s="23"/>
      <c r="AR11" s="21"/>
      <c r="BE11" s="356"/>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56"/>
      <c r="BS12" s="18" t="s">
        <v>6</v>
      </c>
    </row>
    <row r="13" spans="1:74" s="1" customFormat="1" ht="12" customHeight="1">
      <c r="B13" s="22"/>
      <c r="C13" s="23"/>
      <c r="D13" s="30"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26</v>
      </c>
      <c r="AL13" s="23"/>
      <c r="AM13" s="23"/>
      <c r="AN13" s="32" t="s">
        <v>32</v>
      </c>
      <c r="AO13" s="23"/>
      <c r="AP13" s="23"/>
      <c r="AQ13" s="23"/>
      <c r="AR13" s="21"/>
      <c r="BE13" s="356"/>
      <c r="BS13" s="18" t="s">
        <v>6</v>
      </c>
    </row>
    <row r="14" spans="1:74">
      <c r="B14" s="22"/>
      <c r="C14" s="23"/>
      <c r="D14" s="23"/>
      <c r="E14" s="361" t="s">
        <v>32</v>
      </c>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0" t="s">
        <v>29</v>
      </c>
      <c r="AL14" s="23"/>
      <c r="AM14" s="23"/>
      <c r="AN14" s="32" t="s">
        <v>32</v>
      </c>
      <c r="AO14" s="23"/>
      <c r="AP14" s="23"/>
      <c r="AQ14" s="23"/>
      <c r="AR14" s="21"/>
      <c r="BE14" s="356"/>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56"/>
      <c r="BS15" s="18" t="s">
        <v>4</v>
      </c>
    </row>
    <row r="16" spans="1:74" s="1" customFormat="1" ht="12" customHeight="1">
      <c r="B16" s="22"/>
      <c r="C16" s="23"/>
      <c r="D16" s="30"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26</v>
      </c>
      <c r="AL16" s="23"/>
      <c r="AM16" s="23"/>
      <c r="AN16" s="28" t="s">
        <v>19</v>
      </c>
      <c r="AO16" s="23"/>
      <c r="AP16" s="23"/>
      <c r="AQ16" s="23"/>
      <c r="AR16" s="21"/>
      <c r="BE16" s="356"/>
      <c r="BS16" s="18" t="s">
        <v>4</v>
      </c>
    </row>
    <row r="17" spans="1:71" s="1" customFormat="1" ht="18.399999999999999" customHeight="1">
      <c r="B17" s="22"/>
      <c r="C17" s="23"/>
      <c r="D17" s="23"/>
      <c r="E17" s="28" t="s">
        <v>34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29</v>
      </c>
      <c r="AL17" s="23"/>
      <c r="AM17" s="23"/>
      <c r="AN17" s="28" t="s">
        <v>19</v>
      </c>
      <c r="AO17" s="23"/>
      <c r="AP17" s="23"/>
      <c r="AQ17" s="23"/>
      <c r="AR17" s="21"/>
      <c r="BE17" s="356"/>
      <c r="BS17" s="18" t="s">
        <v>35</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56"/>
      <c r="BS18" s="18" t="s">
        <v>6</v>
      </c>
    </row>
    <row r="19" spans="1:71" s="1" customFormat="1" ht="12" customHeight="1">
      <c r="B19" s="22"/>
      <c r="C19" s="23"/>
      <c r="D19" s="30"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26</v>
      </c>
      <c r="AL19" s="23"/>
      <c r="AM19" s="23"/>
      <c r="AN19" s="28" t="s">
        <v>19</v>
      </c>
      <c r="AO19" s="23"/>
      <c r="AP19" s="23"/>
      <c r="AQ19" s="23"/>
      <c r="AR19" s="21"/>
      <c r="BE19" s="356"/>
      <c r="BS19" s="18" t="s">
        <v>6</v>
      </c>
    </row>
    <row r="20" spans="1:71" s="1" customFormat="1" ht="18.399999999999999"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29</v>
      </c>
      <c r="AL20" s="23"/>
      <c r="AM20" s="23"/>
      <c r="AN20" s="28" t="s">
        <v>19</v>
      </c>
      <c r="AO20" s="23"/>
      <c r="AP20" s="23"/>
      <c r="AQ20" s="23"/>
      <c r="AR20" s="21"/>
      <c r="BE20" s="356"/>
      <c r="BS20" s="18" t="s">
        <v>35</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56"/>
    </row>
    <row r="22" spans="1:71" s="1" customFormat="1" ht="12" customHeight="1">
      <c r="B22" s="22"/>
      <c r="C22" s="23"/>
      <c r="D22" s="30"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56"/>
    </row>
    <row r="23" spans="1:71" s="1" customFormat="1" ht="47.25" customHeight="1">
      <c r="B23" s="22"/>
      <c r="C23" s="23"/>
      <c r="D23" s="23"/>
      <c r="E23" s="363" t="s">
        <v>38</v>
      </c>
      <c r="F23" s="363"/>
      <c r="G23" s="363"/>
      <c r="H23" s="363"/>
      <c r="I23" s="363"/>
      <c r="J23" s="363"/>
      <c r="K23" s="363"/>
      <c r="L23" s="363"/>
      <c r="M23" s="363"/>
      <c r="N23" s="363"/>
      <c r="O23" s="363"/>
      <c r="P23" s="363"/>
      <c r="Q23" s="363"/>
      <c r="R23" s="363"/>
      <c r="S23" s="363"/>
      <c r="T23" s="363"/>
      <c r="U23" s="363"/>
      <c r="V23" s="363"/>
      <c r="W23" s="363"/>
      <c r="X23" s="363"/>
      <c r="Y23" s="363"/>
      <c r="Z23" s="363"/>
      <c r="AA23" s="363"/>
      <c r="AB23" s="363"/>
      <c r="AC23" s="363"/>
      <c r="AD23" s="363"/>
      <c r="AE23" s="363"/>
      <c r="AF23" s="363"/>
      <c r="AG23" s="363"/>
      <c r="AH23" s="363"/>
      <c r="AI23" s="363"/>
      <c r="AJ23" s="363"/>
      <c r="AK23" s="363"/>
      <c r="AL23" s="363"/>
      <c r="AM23" s="363"/>
      <c r="AN23" s="363"/>
      <c r="AO23" s="23"/>
      <c r="AP23" s="23"/>
      <c r="AQ23" s="23"/>
      <c r="AR23" s="21"/>
      <c r="BE23" s="356"/>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56"/>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356"/>
    </row>
    <row r="26" spans="1:71" s="2" customFormat="1" ht="25.9" customHeight="1">
      <c r="A26" s="35"/>
      <c r="B26" s="36"/>
      <c r="C26" s="37"/>
      <c r="D26" s="38" t="s">
        <v>39</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64">
        <f>ROUND(AG54,2)</f>
        <v>0</v>
      </c>
      <c r="AL26" s="365"/>
      <c r="AM26" s="365"/>
      <c r="AN26" s="365"/>
      <c r="AO26" s="365"/>
      <c r="AP26" s="37"/>
      <c r="AQ26" s="37"/>
      <c r="AR26" s="40"/>
      <c r="BE26" s="356"/>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56"/>
    </row>
    <row r="28" spans="1:71" s="2" customFormat="1">
      <c r="A28" s="35"/>
      <c r="B28" s="36"/>
      <c r="C28" s="37"/>
      <c r="D28" s="37"/>
      <c r="E28" s="37"/>
      <c r="F28" s="37"/>
      <c r="G28" s="37"/>
      <c r="H28" s="37"/>
      <c r="I28" s="37"/>
      <c r="J28" s="37"/>
      <c r="K28" s="37"/>
      <c r="L28" s="366" t="s">
        <v>40</v>
      </c>
      <c r="M28" s="366"/>
      <c r="N28" s="366"/>
      <c r="O28" s="366"/>
      <c r="P28" s="366"/>
      <c r="Q28" s="37"/>
      <c r="R28" s="37"/>
      <c r="S28" s="37"/>
      <c r="T28" s="37"/>
      <c r="U28" s="37"/>
      <c r="V28" s="37"/>
      <c r="W28" s="366" t="s">
        <v>41</v>
      </c>
      <c r="X28" s="366"/>
      <c r="Y28" s="366"/>
      <c r="Z28" s="366"/>
      <c r="AA28" s="366"/>
      <c r="AB28" s="366"/>
      <c r="AC28" s="366"/>
      <c r="AD28" s="366"/>
      <c r="AE28" s="366"/>
      <c r="AF28" s="37"/>
      <c r="AG28" s="37"/>
      <c r="AH28" s="37"/>
      <c r="AI28" s="37"/>
      <c r="AJ28" s="37"/>
      <c r="AK28" s="366" t="s">
        <v>42</v>
      </c>
      <c r="AL28" s="366"/>
      <c r="AM28" s="366"/>
      <c r="AN28" s="366"/>
      <c r="AO28" s="366"/>
      <c r="AP28" s="37"/>
      <c r="AQ28" s="37"/>
      <c r="AR28" s="40"/>
      <c r="BE28" s="356"/>
    </row>
    <row r="29" spans="1:71" s="3" customFormat="1" ht="14.45" customHeight="1">
      <c r="B29" s="41"/>
      <c r="C29" s="42"/>
      <c r="D29" s="30" t="s">
        <v>43</v>
      </c>
      <c r="E29" s="42"/>
      <c r="F29" s="30" t="s">
        <v>44</v>
      </c>
      <c r="G29" s="42"/>
      <c r="H29" s="42"/>
      <c r="I29" s="42"/>
      <c r="J29" s="42"/>
      <c r="K29" s="42"/>
      <c r="L29" s="369">
        <v>0.21</v>
      </c>
      <c r="M29" s="368"/>
      <c r="N29" s="368"/>
      <c r="O29" s="368"/>
      <c r="P29" s="368"/>
      <c r="Q29" s="42"/>
      <c r="R29" s="42"/>
      <c r="S29" s="42"/>
      <c r="T29" s="42"/>
      <c r="U29" s="42"/>
      <c r="V29" s="42"/>
      <c r="W29" s="367">
        <f>ROUND(AZ54, 2)</f>
        <v>0</v>
      </c>
      <c r="X29" s="368"/>
      <c r="Y29" s="368"/>
      <c r="Z29" s="368"/>
      <c r="AA29" s="368"/>
      <c r="AB29" s="368"/>
      <c r="AC29" s="368"/>
      <c r="AD29" s="368"/>
      <c r="AE29" s="368"/>
      <c r="AF29" s="42"/>
      <c r="AG29" s="42"/>
      <c r="AH29" s="42"/>
      <c r="AI29" s="42"/>
      <c r="AJ29" s="42"/>
      <c r="AK29" s="367">
        <f>ROUND(AV54, 2)</f>
        <v>0</v>
      </c>
      <c r="AL29" s="368"/>
      <c r="AM29" s="368"/>
      <c r="AN29" s="368"/>
      <c r="AO29" s="368"/>
      <c r="AP29" s="42"/>
      <c r="AQ29" s="42"/>
      <c r="AR29" s="43"/>
      <c r="BE29" s="357"/>
    </row>
    <row r="30" spans="1:71" s="3" customFormat="1" ht="14.45" customHeight="1">
      <c r="B30" s="41"/>
      <c r="C30" s="42"/>
      <c r="D30" s="42"/>
      <c r="E30" s="42"/>
      <c r="F30" s="30" t="s">
        <v>45</v>
      </c>
      <c r="G30" s="42"/>
      <c r="H30" s="42"/>
      <c r="I30" s="42"/>
      <c r="J30" s="42"/>
      <c r="K30" s="42"/>
      <c r="L30" s="369">
        <v>0.15</v>
      </c>
      <c r="M30" s="368"/>
      <c r="N30" s="368"/>
      <c r="O30" s="368"/>
      <c r="P30" s="368"/>
      <c r="Q30" s="42"/>
      <c r="R30" s="42"/>
      <c r="S30" s="42"/>
      <c r="T30" s="42"/>
      <c r="U30" s="42"/>
      <c r="V30" s="42"/>
      <c r="W30" s="367">
        <f>ROUND(BA54, 2)</f>
        <v>0</v>
      </c>
      <c r="X30" s="368"/>
      <c r="Y30" s="368"/>
      <c r="Z30" s="368"/>
      <c r="AA30" s="368"/>
      <c r="AB30" s="368"/>
      <c r="AC30" s="368"/>
      <c r="AD30" s="368"/>
      <c r="AE30" s="368"/>
      <c r="AF30" s="42"/>
      <c r="AG30" s="42"/>
      <c r="AH30" s="42"/>
      <c r="AI30" s="42"/>
      <c r="AJ30" s="42"/>
      <c r="AK30" s="367">
        <f>ROUND(AW54, 2)</f>
        <v>0</v>
      </c>
      <c r="AL30" s="368"/>
      <c r="AM30" s="368"/>
      <c r="AN30" s="368"/>
      <c r="AO30" s="368"/>
      <c r="AP30" s="42"/>
      <c r="AQ30" s="42"/>
      <c r="AR30" s="43"/>
      <c r="BE30" s="357"/>
    </row>
    <row r="31" spans="1:71" s="3" customFormat="1" ht="14.45" hidden="1" customHeight="1">
      <c r="B31" s="41"/>
      <c r="C31" s="42"/>
      <c r="D31" s="42"/>
      <c r="E31" s="42"/>
      <c r="F31" s="30" t="s">
        <v>46</v>
      </c>
      <c r="G31" s="42"/>
      <c r="H31" s="42"/>
      <c r="I31" s="42"/>
      <c r="J31" s="42"/>
      <c r="K31" s="42"/>
      <c r="L31" s="369">
        <v>0.21</v>
      </c>
      <c r="M31" s="368"/>
      <c r="N31" s="368"/>
      <c r="O31" s="368"/>
      <c r="P31" s="368"/>
      <c r="Q31" s="42"/>
      <c r="R31" s="42"/>
      <c r="S31" s="42"/>
      <c r="T31" s="42"/>
      <c r="U31" s="42"/>
      <c r="V31" s="42"/>
      <c r="W31" s="367">
        <f>ROUND(BB54, 2)</f>
        <v>0</v>
      </c>
      <c r="X31" s="368"/>
      <c r="Y31" s="368"/>
      <c r="Z31" s="368"/>
      <c r="AA31" s="368"/>
      <c r="AB31" s="368"/>
      <c r="AC31" s="368"/>
      <c r="AD31" s="368"/>
      <c r="AE31" s="368"/>
      <c r="AF31" s="42"/>
      <c r="AG31" s="42"/>
      <c r="AH31" s="42"/>
      <c r="AI31" s="42"/>
      <c r="AJ31" s="42"/>
      <c r="AK31" s="367">
        <v>0</v>
      </c>
      <c r="AL31" s="368"/>
      <c r="AM31" s="368"/>
      <c r="AN31" s="368"/>
      <c r="AO31" s="368"/>
      <c r="AP31" s="42"/>
      <c r="AQ31" s="42"/>
      <c r="AR31" s="43"/>
      <c r="BE31" s="357"/>
    </row>
    <row r="32" spans="1:71" s="3" customFormat="1" ht="14.45" hidden="1" customHeight="1">
      <c r="B32" s="41"/>
      <c r="C32" s="42"/>
      <c r="D32" s="42"/>
      <c r="E32" s="42"/>
      <c r="F32" s="30" t="s">
        <v>47</v>
      </c>
      <c r="G32" s="42"/>
      <c r="H32" s="42"/>
      <c r="I32" s="42"/>
      <c r="J32" s="42"/>
      <c r="K32" s="42"/>
      <c r="L32" s="369">
        <v>0.15</v>
      </c>
      <c r="M32" s="368"/>
      <c r="N32" s="368"/>
      <c r="O32" s="368"/>
      <c r="P32" s="368"/>
      <c r="Q32" s="42"/>
      <c r="R32" s="42"/>
      <c r="S32" s="42"/>
      <c r="T32" s="42"/>
      <c r="U32" s="42"/>
      <c r="V32" s="42"/>
      <c r="W32" s="367">
        <f>ROUND(BC54, 2)</f>
        <v>0</v>
      </c>
      <c r="X32" s="368"/>
      <c r="Y32" s="368"/>
      <c r="Z32" s="368"/>
      <c r="AA32" s="368"/>
      <c r="AB32" s="368"/>
      <c r="AC32" s="368"/>
      <c r="AD32" s="368"/>
      <c r="AE32" s="368"/>
      <c r="AF32" s="42"/>
      <c r="AG32" s="42"/>
      <c r="AH32" s="42"/>
      <c r="AI32" s="42"/>
      <c r="AJ32" s="42"/>
      <c r="AK32" s="367">
        <v>0</v>
      </c>
      <c r="AL32" s="368"/>
      <c r="AM32" s="368"/>
      <c r="AN32" s="368"/>
      <c r="AO32" s="368"/>
      <c r="AP32" s="42"/>
      <c r="AQ32" s="42"/>
      <c r="AR32" s="43"/>
      <c r="BE32" s="357"/>
    </row>
    <row r="33" spans="1:57" s="3" customFormat="1" ht="14.45" hidden="1" customHeight="1">
      <c r="B33" s="41"/>
      <c r="C33" s="42"/>
      <c r="D33" s="42"/>
      <c r="E33" s="42"/>
      <c r="F33" s="30" t="s">
        <v>48</v>
      </c>
      <c r="G33" s="42"/>
      <c r="H33" s="42"/>
      <c r="I33" s="42"/>
      <c r="J33" s="42"/>
      <c r="K33" s="42"/>
      <c r="L33" s="369">
        <v>0</v>
      </c>
      <c r="M33" s="368"/>
      <c r="N33" s="368"/>
      <c r="O33" s="368"/>
      <c r="P33" s="368"/>
      <c r="Q33" s="42"/>
      <c r="R33" s="42"/>
      <c r="S33" s="42"/>
      <c r="T33" s="42"/>
      <c r="U33" s="42"/>
      <c r="V33" s="42"/>
      <c r="W33" s="367">
        <f>ROUND(BD54, 2)</f>
        <v>0</v>
      </c>
      <c r="X33" s="368"/>
      <c r="Y33" s="368"/>
      <c r="Z33" s="368"/>
      <c r="AA33" s="368"/>
      <c r="AB33" s="368"/>
      <c r="AC33" s="368"/>
      <c r="AD33" s="368"/>
      <c r="AE33" s="368"/>
      <c r="AF33" s="42"/>
      <c r="AG33" s="42"/>
      <c r="AH33" s="42"/>
      <c r="AI33" s="42"/>
      <c r="AJ33" s="42"/>
      <c r="AK33" s="367">
        <v>0</v>
      </c>
      <c r="AL33" s="368"/>
      <c r="AM33" s="368"/>
      <c r="AN33" s="368"/>
      <c r="AO33" s="368"/>
      <c r="AP33" s="42"/>
      <c r="AQ33" s="42"/>
      <c r="AR33" s="43"/>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 customHeight="1">
      <c r="A35" s="35"/>
      <c r="B35" s="36"/>
      <c r="C35" s="44"/>
      <c r="D35" s="45" t="s">
        <v>49</v>
      </c>
      <c r="E35" s="46"/>
      <c r="F35" s="46"/>
      <c r="G35" s="46"/>
      <c r="H35" s="46"/>
      <c r="I35" s="46"/>
      <c r="J35" s="46"/>
      <c r="K35" s="46"/>
      <c r="L35" s="46"/>
      <c r="M35" s="46"/>
      <c r="N35" s="46"/>
      <c r="O35" s="46"/>
      <c r="P35" s="46"/>
      <c r="Q35" s="46"/>
      <c r="R35" s="46"/>
      <c r="S35" s="46"/>
      <c r="T35" s="47" t="s">
        <v>50</v>
      </c>
      <c r="U35" s="46"/>
      <c r="V35" s="46"/>
      <c r="W35" s="46"/>
      <c r="X35" s="373" t="s">
        <v>51</v>
      </c>
      <c r="Y35" s="371"/>
      <c r="Z35" s="371"/>
      <c r="AA35" s="371"/>
      <c r="AB35" s="371"/>
      <c r="AC35" s="46"/>
      <c r="AD35" s="46"/>
      <c r="AE35" s="46"/>
      <c r="AF35" s="46"/>
      <c r="AG35" s="46"/>
      <c r="AH35" s="46"/>
      <c r="AI35" s="46"/>
      <c r="AJ35" s="46"/>
      <c r="AK35" s="370">
        <f>SUM(AK26:AK33)</f>
        <v>0</v>
      </c>
      <c r="AL35" s="371"/>
      <c r="AM35" s="371"/>
      <c r="AN35" s="371"/>
      <c r="AO35" s="372"/>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6.95" customHeight="1">
      <c r="A37" s="35"/>
      <c r="B37" s="48"/>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0"/>
      <c r="BE37" s="35"/>
    </row>
    <row r="41" spans="1:57" s="2" customFormat="1" ht="6.95" customHeight="1">
      <c r="A41" s="35"/>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40"/>
      <c r="BE41" s="35"/>
    </row>
    <row r="42" spans="1:57" s="2" customFormat="1" ht="24.95" customHeight="1">
      <c r="A42" s="35"/>
      <c r="B42" s="36"/>
      <c r="C42" s="24" t="s">
        <v>52</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6.95"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c r="B44" s="52"/>
      <c r="C44" s="30" t="s">
        <v>13</v>
      </c>
      <c r="D44" s="53"/>
      <c r="E44" s="53"/>
      <c r="F44" s="53"/>
      <c r="G44" s="53"/>
      <c r="H44" s="53"/>
      <c r="I44" s="53"/>
      <c r="J44" s="53"/>
      <c r="K44" s="53"/>
      <c r="L44" s="53" t="str">
        <f>K5</f>
        <v>635200006</v>
      </c>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4"/>
    </row>
    <row r="45" spans="1:57" s="5" customFormat="1" ht="36.950000000000003" customHeight="1">
      <c r="B45" s="55"/>
      <c r="C45" s="56" t="s">
        <v>16</v>
      </c>
      <c r="D45" s="57"/>
      <c r="E45" s="57"/>
      <c r="F45" s="57"/>
      <c r="G45" s="57"/>
      <c r="H45" s="57"/>
      <c r="I45" s="57"/>
      <c r="J45" s="57"/>
      <c r="K45" s="57"/>
      <c r="L45" s="331" t="str">
        <f>K6</f>
        <v>Oprava propustků na trati Suchdol nad Odrou - Nový Jičín</v>
      </c>
      <c r="M45" s="332"/>
      <c r="N45" s="332"/>
      <c r="O45" s="332"/>
      <c r="P45" s="332"/>
      <c r="Q45" s="332"/>
      <c r="R45" s="332"/>
      <c r="S45" s="332"/>
      <c r="T45" s="332"/>
      <c r="U45" s="332"/>
      <c r="V45" s="332"/>
      <c r="W45" s="332"/>
      <c r="X45" s="332"/>
      <c r="Y45" s="332"/>
      <c r="Z45" s="332"/>
      <c r="AA45" s="332"/>
      <c r="AB45" s="332"/>
      <c r="AC45" s="332"/>
      <c r="AD45" s="332"/>
      <c r="AE45" s="332"/>
      <c r="AF45" s="332"/>
      <c r="AG45" s="332"/>
      <c r="AH45" s="332"/>
      <c r="AI45" s="332"/>
      <c r="AJ45" s="332"/>
      <c r="AK45" s="332"/>
      <c r="AL45" s="332"/>
      <c r="AM45" s="332"/>
      <c r="AN45" s="332"/>
      <c r="AO45" s="332"/>
      <c r="AP45" s="57"/>
      <c r="AQ45" s="57"/>
      <c r="AR45" s="58"/>
    </row>
    <row r="46" spans="1:57" s="2" customFormat="1" ht="6.95"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c r="A47" s="35"/>
      <c r="B47" s="36"/>
      <c r="C47" s="30" t="s">
        <v>21</v>
      </c>
      <c r="D47" s="37"/>
      <c r="E47" s="37"/>
      <c r="F47" s="37"/>
      <c r="G47" s="37"/>
      <c r="H47" s="37"/>
      <c r="I47" s="37"/>
      <c r="J47" s="37"/>
      <c r="K47" s="37"/>
      <c r="L47" s="59" t="str">
        <f>IF(K8="","",K8)</f>
        <v>OŘ Ostrava</v>
      </c>
      <c r="M47" s="37"/>
      <c r="N47" s="37"/>
      <c r="O47" s="37"/>
      <c r="P47" s="37"/>
      <c r="Q47" s="37"/>
      <c r="R47" s="37"/>
      <c r="S47" s="37"/>
      <c r="T47" s="37"/>
      <c r="U47" s="37"/>
      <c r="V47" s="37"/>
      <c r="W47" s="37"/>
      <c r="X47" s="37"/>
      <c r="Y47" s="37"/>
      <c r="Z47" s="37"/>
      <c r="AA47" s="37"/>
      <c r="AB47" s="37"/>
      <c r="AC47" s="37"/>
      <c r="AD47" s="37"/>
      <c r="AE47" s="37"/>
      <c r="AF47" s="37"/>
      <c r="AG47" s="37"/>
      <c r="AH47" s="37"/>
      <c r="AI47" s="30" t="s">
        <v>23</v>
      </c>
      <c r="AJ47" s="37"/>
      <c r="AK47" s="37"/>
      <c r="AL47" s="37"/>
      <c r="AM47" s="333" t="str">
        <f>IF(AN8= "","",AN8)</f>
        <v>13. 2. 2023</v>
      </c>
      <c r="AN47" s="333"/>
      <c r="AO47" s="37"/>
      <c r="AP47" s="37"/>
      <c r="AQ47" s="37"/>
      <c r="AR47" s="40"/>
      <c r="BE47" s="35"/>
    </row>
    <row r="48" spans="1:57" s="2" customFormat="1" ht="6.95"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1" s="2" customFormat="1" ht="15.2" customHeight="1">
      <c r="A49" s="35"/>
      <c r="B49" s="36"/>
      <c r="C49" s="30" t="s">
        <v>25</v>
      </c>
      <c r="D49" s="37"/>
      <c r="E49" s="37"/>
      <c r="F49" s="37"/>
      <c r="G49" s="37"/>
      <c r="H49" s="37"/>
      <c r="I49" s="37"/>
      <c r="J49" s="37"/>
      <c r="K49" s="37"/>
      <c r="L49" s="53" t="str">
        <f>IF(E11= "","",E11)</f>
        <v>Správa železnic, s.o. OŘ Ostrava</v>
      </c>
      <c r="M49" s="37"/>
      <c r="N49" s="37"/>
      <c r="O49" s="37"/>
      <c r="P49" s="37"/>
      <c r="Q49" s="37"/>
      <c r="R49" s="37"/>
      <c r="S49" s="37"/>
      <c r="T49" s="37"/>
      <c r="U49" s="37"/>
      <c r="V49" s="37"/>
      <c r="W49" s="37"/>
      <c r="X49" s="37"/>
      <c r="Y49" s="37"/>
      <c r="Z49" s="37"/>
      <c r="AA49" s="37"/>
      <c r="AB49" s="37"/>
      <c r="AC49" s="37"/>
      <c r="AD49" s="37"/>
      <c r="AE49" s="37"/>
      <c r="AF49" s="37"/>
      <c r="AG49" s="37"/>
      <c r="AH49" s="37"/>
      <c r="AI49" s="30" t="s">
        <v>33</v>
      </c>
      <c r="AJ49" s="37"/>
      <c r="AK49" s="37"/>
      <c r="AL49" s="37"/>
      <c r="AM49" s="340" t="str">
        <f>IF(E17="","",E17)</f>
        <v xml:space="preserve"> </v>
      </c>
      <c r="AN49" s="341"/>
      <c r="AO49" s="341"/>
      <c r="AP49" s="341"/>
      <c r="AQ49" s="37"/>
      <c r="AR49" s="40"/>
      <c r="AS49" s="334" t="s">
        <v>53</v>
      </c>
      <c r="AT49" s="335"/>
      <c r="AU49" s="61"/>
      <c r="AV49" s="61"/>
      <c r="AW49" s="61"/>
      <c r="AX49" s="61"/>
      <c r="AY49" s="61"/>
      <c r="AZ49" s="61"/>
      <c r="BA49" s="61"/>
      <c r="BB49" s="61"/>
      <c r="BC49" s="61"/>
      <c r="BD49" s="62"/>
      <c r="BE49" s="35"/>
    </row>
    <row r="50" spans="1:91" s="2" customFormat="1" ht="15.2" customHeight="1">
      <c r="A50" s="35"/>
      <c r="B50" s="36"/>
      <c r="C50" s="30" t="s">
        <v>31</v>
      </c>
      <c r="D50" s="37"/>
      <c r="E50" s="37"/>
      <c r="F50" s="37"/>
      <c r="G50" s="37"/>
      <c r="H50" s="37"/>
      <c r="I50" s="37"/>
      <c r="J50" s="37"/>
      <c r="K50" s="37"/>
      <c r="L50" s="53"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36</v>
      </c>
      <c r="AJ50" s="37"/>
      <c r="AK50" s="37"/>
      <c r="AL50" s="37"/>
      <c r="AM50" s="340" t="str">
        <f>IF(E20="","",E20)</f>
        <v xml:space="preserve"> </v>
      </c>
      <c r="AN50" s="341"/>
      <c r="AO50" s="341"/>
      <c r="AP50" s="341"/>
      <c r="AQ50" s="37"/>
      <c r="AR50" s="40"/>
      <c r="AS50" s="336"/>
      <c r="AT50" s="337"/>
      <c r="AU50" s="63"/>
      <c r="AV50" s="63"/>
      <c r="AW50" s="63"/>
      <c r="AX50" s="63"/>
      <c r="AY50" s="63"/>
      <c r="AZ50" s="63"/>
      <c r="BA50" s="63"/>
      <c r="BB50" s="63"/>
      <c r="BC50" s="63"/>
      <c r="BD50" s="64"/>
      <c r="BE50" s="35"/>
    </row>
    <row r="51" spans="1:91" s="2" customFormat="1" ht="10.9"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338"/>
      <c r="AT51" s="339"/>
      <c r="AU51" s="65"/>
      <c r="AV51" s="65"/>
      <c r="AW51" s="65"/>
      <c r="AX51" s="65"/>
      <c r="AY51" s="65"/>
      <c r="AZ51" s="65"/>
      <c r="BA51" s="65"/>
      <c r="BB51" s="65"/>
      <c r="BC51" s="65"/>
      <c r="BD51" s="66"/>
      <c r="BE51" s="35"/>
    </row>
    <row r="52" spans="1:91" s="2" customFormat="1" ht="29.25" customHeight="1">
      <c r="A52" s="35"/>
      <c r="B52" s="36"/>
      <c r="C52" s="342" t="s">
        <v>54</v>
      </c>
      <c r="D52" s="343"/>
      <c r="E52" s="343"/>
      <c r="F52" s="343"/>
      <c r="G52" s="343"/>
      <c r="H52" s="67"/>
      <c r="I52" s="345" t="s">
        <v>55</v>
      </c>
      <c r="J52" s="343"/>
      <c r="K52" s="343"/>
      <c r="L52" s="343"/>
      <c r="M52" s="343"/>
      <c r="N52" s="343"/>
      <c r="O52" s="343"/>
      <c r="P52" s="343"/>
      <c r="Q52" s="343"/>
      <c r="R52" s="343"/>
      <c r="S52" s="343"/>
      <c r="T52" s="343"/>
      <c r="U52" s="343"/>
      <c r="V52" s="343"/>
      <c r="W52" s="343"/>
      <c r="X52" s="343"/>
      <c r="Y52" s="343"/>
      <c r="Z52" s="343"/>
      <c r="AA52" s="343"/>
      <c r="AB52" s="343"/>
      <c r="AC52" s="343"/>
      <c r="AD52" s="343"/>
      <c r="AE52" s="343"/>
      <c r="AF52" s="343"/>
      <c r="AG52" s="344" t="s">
        <v>56</v>
      </c>
      <c r="AH52" s="343"/>
      <c r="AI52" s="343"/>
      <c r="AJ52" s="343"/>
      <c r="AK52" s="343"/>
      <c r="AL52" s="343"/>
      <c r="AM52" s="343"/>
      <c r="AN52" s="345" t="s">
        <v>57</v>
      </c>
      <c r="AO52" s="343"/>
      <c r="AP52" s="343"/>
      <c r="AQ52" s="68" t="s">
        <v>58</v>
      </c>
      <c r="AR52" s="40"/>
      <c r="AS52" s="69" t="s">
        <v>59</v>
      </c>
      <c r="AT52" s="70" t="s">
        <v>60</v>
      </c>
      <c r="AU52" s="70" t="s">
        <v>61</v>
      </c>
      <c r="AV52" s="70" t="s">
        <v>62</v>
      </c>
      <c r="AW52" s="70" t="s">
        <v>63</v>
      </c>
      <c r="AX52" s="70" t="s">
        <v>64</v>
      </c>
      <c r="AY52" s="70" t="s">
        <v>65</v>
      </c>
      <c r="AZ52" s="70" t="s">
        <v>66</v>
      </c>
      <c r="BA52" s="70" t="s">
        <v>67</v>
      </c>
      <c r="BB52" s="70" t="s">
        <v>68</v>
      </c>
      <c r="BC52" s="70" t="s">
        <v>69</v>
      </c>
      <c r="BD52" s="71" t="s">
        <v>70</v>
      </c>
      <c r="BE52" s="35"/>
    </row>
    <row r="53" spans="1:91" s="2" customFormat="1" ht="10.9"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2"/>
      <c r="AT53" s="73"/>
      <c r="AU53" s="73"/>
      <c r="AV53" s="73"/>
      <c r="AW53" s="73"/>
      <c r="AX53" s="73"/>
      <c r="AY53" s="73"/>
      <c r="AZ53" s="73"/>
      <c r="BA53" s="73"/>
      <c r="BB53" s="73"/>
      <c r="BC53" s="73"/>
      <c r="BD53" s="74"/>
      <c r="BE53" s="35"/>
    </row>
    <row r="54" spans="1:91" s="6" customFormat="1" ht="32.450000000000003" customHeight="1">
      <c r="B54" s="75"/>
      <c r="C54" s="76" t="s">
        <v>71</v>
      </c>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353">
        <f>ROUND(AG55+AG58+AG61,2)</f>
        <v>0</v>
      </c>
      <c r="AH54" s="353"/>
      <c r="AI54" s="353"/>
      <c r="AJ54" s="353"/>
      <c r="AK54" s="353"/>
      <c r="AL54" s="353"/>
      <c r="AM54" s="353"/>
      <c r="AN54" s="354">
        <f t="shared" ref="AN54:AN61" si="0">SUM(AG54,AT54)</f>
        <v>0</v>
      </c>
      <c r="AO54" s="354"/>
      <c r="AP54" s="354"/>
      <c r="AQ54" s="79" t="s">
        <v>19</v>
      </c>
      <c r="AR54" s="80"/>
      <c r="AS54" s="81">
        <f>ROUND(AS55+AS58+AS61,2)</f>
        <v>0</v>
      </c>
      <c r="AT54" s="82">
        <f t="shared" ref="AT54:AT61" si="1">ROUND(SUM(AV54:AW54),2)</f>
        <v>0</v>
      </c>
      <c r="AU54" s="83">
        <f>ROUND(AU55+AU58+AU61,5)</f>
        <v>0</v>
      </c>
      <c r="AV54" s="82">
        <f>ROUND(AZ54*L29,2)</f>
        <v>0</v>
      </c>
      <c r="AW54" s="82">
        <f>ROUND(BA54*L30,2)</f>
        <v>0</v>
      </c>
      <c r="AX54" s="82">
        <f>ROUND(BB54*L29,2)</f>
        <v>0</v>
      </c>
      <c r="AY54" s="82">
        <f>ROUND(BC54*L30,2)</f>
        <v>0</v>
      </c>
      <c r="AZ54" s="82">
        <f>ROUND(AZ55+AZ58+AZ61,2)</f>
        <v>0</v>
      </c>
      <c r="BA54" s="82">
        <f>ROUND(BA55+BA58+BA61,2)</f>
        <v>0</v>
      </c>
      <c r="BB54" s="82">
        <f>ROUND(BB55+BB58+BB61,2)</f>
        <v>0</v>
      </c>
      <c r="BC54" s="82">
        <f>ROUND(BC55+BC58+BC61,2)</f>
        <v>0</v>
      </c>
      <c r="BD54" s="84">
        <f>ROUND(BD55+BD58+BD61,2)</f>
        <v>0</v>
      </c>
      <c r="BS54" s="85" t="s">
        <v>72</v>
      </c>
      <c r="BT54" s="85" t="s">
        <v>73</v>
      </c>
      <c r="BU54" s="86" t="s">
        <v>74</v>
      </c>
      <c r="BV54" s="85" t="s">
        <v>75</v>
      </c>
      <c r="BW54" s="85" t="s">
        <v>5</v>
      </c>
      <c r="BX54" s="85" t="s">
        <v>76</v>
      </c>
      <c r="CL54" s="85" t="s">
        <v>19</v>
      </c>
    </row>
    <row r="55" spans="1:91" s="7" customFormat="1" ht="16.5" customHeight="1">
      <c r="B55" s="87"/>
      <c r="C55" s="88"/>
      <c r="D55" s="349" t="s">
        <v>77</v>
      </c>
      <c r="E55" s="349"/>
      <c r="F55" s="349"/>
      <c r="G55" s="349"/>
      <c r="H55" s="349"/>
      <c r="I55" s="89"/>
      <c r="J55" s="349" t="s">
        <v>78</v>
      </c>
      <c r="K55" s="349"/>
      <c r="L55" s="349"/>
      <c r="M55" s="349"/>
      <c r="N55" s="349"/>
      <c r="O55" s="349"/>
      <c r="P55" s="349"/>
      <c r="Q55" s="349"/>
      <c r="R55" s="349"/>
      <c r="S55" s="349"/>
      <c r="T55" s="349"/>
      <c r="U55" s="349"/>
      <c r="V55" s="349"/>
      <c r="W55" s="349"/>
      <c r="X55" s="349"/>
      <c r="Y55" s="349"/>
      <c r="Z55" s="349"/>
      <c r="AA55" s="349"/>
      <c r="AB55" s="349"/>
      <c r="AC55" s="349"/>
      <c r="AD55" s="349"/>
      <c r="AE55" s="349"/>
      <c r="AF55" s="349"/>
      <c r="AG55" s="346">
        <f>ROUND(SUM(AG56:AG57),2)</f>
        <v>0</v>
      </c>
      <c r="AH55" s="347"/>
      <c r="AI55" s="347"/>
      <c r="AJ55" s="347"/>
      <c r="AK55" s="347"/>
      <c r="AL55" s="347"/>
      <c r="AM55" s="347"/>
      <c r="AN55" s="348">
        <f t="shared" si="0"/>
        <v>0</v>
      </c>
      <c r="AO55" s="347"/>
      <c r="AP55" s="347"/>
      <c r="AQ55" s="90" t="s">
        <v>79</v>
      </c>
      <c r="AR55" s="91"/>
      <c r="AS55" s="92">
        <f>ROUND(SUM(AS56:AS57),2)</f>
        <v>0</v>
      </c>
      <c r="AT55" s="93">
        <f t="shared" si="1"/>
        <v>0</v>
      </c>
      <c r="AU55" s="94">
        <f>ROUND(SUM(AU56:AU57),5)</f>
        <v>0</v>
      </c>
      <c r="AV55" s="93">
        <f>ROUND(AZ55*L29,2)</f>
        <v>0</v>
      </c>
      <c r="AW55" s="93">
        <f>ROUND(BA55*L30,2)</f>
        <v>0</v>
      </c>
      <c r="AX55" s="93">
        <f>ROUND(BB55*L29,2)</f>
        <v>0</v>
      </c>
      <c r="AY55" s="93">
        <f>ROUND(BC55*L30,2)</f>
        <v>0</v>
      </c>
      <c r="AZ55" s="93">
        <f>ROUND(SUM(AZ56:AZ57),2)</f>
        <v>0</v>
      </c>
      <c r="BA55" s="93">
        <f>ROUND(SUM(BA56:BA57),2)</f>
        <v>0</v>
      </c>
      <c r="BB55" s="93">
        <f>ROUND(SUM(BB56:BB57),2)</f>
        <v>0</v>
      </c>
      <c r="BC55" s="93">
        <f>ROUND(SUM(BC56:BC57),2)</f>
        <v>0</v>
      </c>
      <c r="BD55" s="95">
        <f>ROUND(SUM(BD56:BD57),2)</f>
        <v>0</v>
      </c>
      <c r="BS55" s="96" t="s">
        <v>72</v>
      </c>
      <c r="BT55" s="96" t="s">
        <v>80</v>
      </c>
      <c r="BU55" s="96" t="s">
        <v>74</v>
      </c>
      <c r="BV55" s="96" t="s">
        <v>75</v>
      </c>
      <c r="BW55" s="96" t="s">
        <v>81</v>
      </c>
      <c r="BX55" s="96" t="s">
        <v>5</v>
      </c>
      <c r="CL55" s="96" t="s">
        <v>19</v>
      </c>
      <c r="CM55" s="96" t="s">
        <v>82</v>
      </c>
    </row>
    <row r="56" spans="1:91" s="4" customFormat="1" ht="16.5" customHeight="1">
      <c r="A56" s="97" t="s">
        <v>83</v>
      </c>
      <c r="B56" s="52"/>
      <c r="C56" s="98"/>
      <c r="D56" s="98"/>
      <c r="E56" s="352" t="s">
        <v>84</v>
      </c>
      <c r="F56" s="352"/>
      <c r="G56" s="352"/>
      <c r="H56" s="352"/>
      <c r="I56" s="352"/>
      <c r="J56" s="98"/>
      <c r="K56" s="352" t="s">
        <v>85</v>
      </c>
      <c r="L56" s="352"/>
      <c r="M56" s="352"/>
      <c r="N56" s="352"/>
      <c r="O56" s="352"/>
      <c r="P56" s="352"/>
      <c r="Q56" s="352"/>
      <c r="R56" s="352"/>
      <c r="S56" s="352"/>
      <c r="T56" s="352"/>
      <c r="U56" s="352"/>
      <c r="V56" s="352"/>
      <c r="W56" s="352"/>
      <c r="X56" s="352"/>
      <c r="Y56" s="352"/>
      <c r="Z56" s="352"/>
      <c r="AA56" s="352"/>
      <c r="AB56" s="352"/>
      <c r="AC56" s="352"/>
      <c r="AD56" s="352"/>
      <c r="AE56" s="352"/>
      <c r="AF56" s="352"/>
      <c r="AG56" s="350">
        <f>'SO 01.1 - Most v km 5,629...'!J32</f>
        <v>0</v>
      </c>
      <c r="AH56" s="351"/>
      <c r="AI56" s="351"/>
      <c r="AJ56" s="351"/>
      <c r="AK56" s="351"/>
      <c r="AL56" s="351"/>
      <c r="AM56" s="351"/>
      <c r="AN56" s="350">
        <f t="shared" si="0"/>
        <v>0</v>
      </c>
      <c r="AO56" s="351"/>
      <c r="AP56" s="351"/>
      <c r="AQ56" s="99" t="s">
        <v>86</v>
      </c>
      <c r="AR56" s="54"/>
      <c r="AS56" s="100">
        <v>0</v>
      </c>
      <c r="AT56" s="101">
        <f t="shared" si="1"/>
        <v>0</v>
      </c>
      <c r="AU56" s="102">
        <f>'SO 01.1 - Most v km 5,629...'!P97</f>
        <v>0</v>
      </c>
      <c r="AV56" s="101">
        <f>'SO 01.1 - Most v km 5,629...'!J35</f>
        <v>0</v>
      </c>
      <c r="AW56" s="101">
        <f>'SO 01.1 - Most v km 5,629...'!J36</f>
        <v>0</v>
      </c>
      <c r="AX56" s="101">
        <f>'SO 01.1 - Most v km 5,629...'!J37</f>
        <v>0</v>
      </c>
      <c r="AY56" s="101">
        <f>'SO 01.1 - Most v km 5,629...'!J38</f>
        <v>0</v>
      </c>
      <c r="AZ56" s="101">
        <f>'SO 01.1 - Most v km 5,629...'!F35</f>
        <v>0</v>
      </c>
      <c r="BA56" s="101">
        <f>'SO 01.1 - Most v km 5,629...'!F36</f>
        <v>0</v>
      </c>
      <c r="BB56" s="101">
        <f>'SO 01.1 - Most v km 5,629...'!F37</f>
        <v>0</v>
      </c>
      <c r="BC56" s="101">
        <f>'SO 01.1 - Most v km 5,629...'!F38</f>
        <v>0</v>
      </c>
      <c r="BD56" s="103">
        <f>'SO 01.1 - Most v km 5,629...'!F39</f>
        <v>0</v>
      </c>
      <c r="BT56" s="104" t="s">
        <v>82</v>
      </c>
      <c r="BV56" s="104" t="s">
        <v>75</v>
      </c>
      <c r="BW56" s="104" t="s">
        <v>87</v>
      </c>
      <c r="BX56" s="104" t="s">
        <v>81</v>
      </c>
      <c r="CL56" s="104" t="s">
        <v>19</v>
      </c>
    </row>
    <row r="57" spans="1:91" s="4" customFormat="1" ht="16.5" customHeight="1">
      <c r="A57" s="97" t="s">
        <v>83</v>
      </c>
      <c r="B57" s="52"/>
      <c r="C57" s="98"/>
      <c r="D57" s="98"/>
      <c r="E57" s="352" t="s">
        <v>88</v>
      </c>
      <c r="F57" s="352"/>
      <c r="G57" s="352"/>
      <c r="H57" s="352"/>
      <c r="I57" s="352"/>
      <c r="J57" s="98"/>
      <c r="K57" s="352" t="s">
        <v>89</v>
      </c>
      <c r="L57" s="352"/>
      <c r="M57" s="352"/>
      <c r="N57" s="352"/>
      <c r="O57" s="352"/>
      <c r="P57" s="352"/>
      <c r="Q57" s="352"/>
      <c r="R57" s="352"/>
      <c r="S57" s="352"/>
      <c r="T57" s="352"/>
      <c r="U57" s="352"/>
      <c r="V57" s="352"/>
      <c r="W57" s="352"/>
      <c r="X57" s="352"/>
      <c r="Y57" s="352"/>
      <c r="Z57" s="352"/>
      <c r="AA57" s="352"/>
      <c r="AB57" s="352"/>
      <c r="AC57" s="352"/>
      <c r="AD57" s="352"/>
      <c r="AE57" s="352"/>
      <c r="AF57" s="352"/>
      <c r="AG57" s="350">
        <f>'SO 01.2 - Most v km 5,629...'!J32</f>
        <v>0</v>
      </c>
      <c r="AH57" s="351"/>
      <c r="AI57" s="351"/>
      <c r="AJ57" s="351"/>
      <c r="AK57" s="351"/>
      <c r="AL57" s="351"/>
      <c r="AM57" s="351"/>
      <c r="AN57" s="350">
        <f t="shared" si="0"/>
        <v>0</v>
      </c>
      <c r="AO57" s="351"/>
      <c r="AP57" s="351"/>
      <c r="AQ57" s="99" t="s">
        <v>86</v>
      </c>
      <c r="AR57" s="54"/>
      <c r="AS57" s="100">
        <v>0</v>
      </c>
      <c r="AT57" s="101">
        <f t="shared" si="1"/>
        <v>0</v>
      </c>
      <c r="AU57" s="102">
        <f>'SO 01.2 - Most v km 5,629...'!P88</f>
        <v>0</v>
      </c>
      <c r="AV57" s="101">
        <f>'SO 01.2 - Most v km 5,629...'!J35</f>
        <v>0</v>
      </c>
      <c r="AW57" s="101">
        <f>'SO 01.2 - Most v km 5,629...'!J36</f>
        <v>0</v>
      </c>
      <c r="AX57" s="101">
        <f>'SO 01.2 - Most v km 5,629...'!J37</f>
        <v>0</v>
      </c>
      <c r="AY57" s="101">
        <f>'SO 01.2 - Most v km 5,629...'!J38</f>
        <v>0</v>
      </c>
      <c r="AZ57" s="101">
        <f>'SO 01.2 - Most v km 5,629...'!F35</f>
        <v>0</v>
      </c>
      <c r="BA57" s="101">
        <f>'SO 01.2 - Most v km 5,629...'!F36</f>
        <v>0</v>
      </c>
      <c r="BB57" s="101">
        <f>'SO 01.2 - Most v km 5,629...'!F37</f>
        <v>0</v>
      </c>
      <c r="BC57" s="101">
        <f>'SO 01.2 - Most v km 5,629...'!F38</f>
        <v>0</v>
      </c>
      <c r="BD57" s="103">
        <f>'SO 01.2 - Most v km 5,629...'!F39</f>
        <v>0</v>
      </c>
      <c r="BT57" s="104" t="s">
        <v>82</v>
      </c>
      <c r="BV57" s="104" t="s">
        <v>75</v>
      </c>
      <c r="BW57" s="104" t="s">
        <v>90</v>
      </c>
      <c r="BX57" s="104" t="s">
        <v>81</v>
      </c>
      <c r="CL57" s="104" t="s">
        <v>19</v>
      </c>
    </row>
    <row r="58" spans="1:91" s="7" customFormat="1" ht="16.5" customHeight="1">
      <c r="B58" s="87"/>
      <c r="C58" s="88"/>
      <c r="D58" s="349" t="s">
        <v>91</v>
      </c>
      <c r="E58" s="349"/>
      <c r="F58" s="349"/>
      <c r="G58" s="349"/>
      <c r="H58" s="349"/>
      <c r="I58" s="89"/>
      <c r="J58" s="349" t="s">
        <v>92</v>
      </c>
      <c r="K58" s="349"/>
      <c r="L58" s="349"/>
      <c r="M58" s="349"/>
      <c r="N58" s="349"/>
      <c r="O58" s="349"/>
      <c r="P58" s="349"/>
      <c r="Q58" s="349"/>
      <c r="R58" s="349"/>
      <c r="S58" s="349"/>
      <c r="T58" s="349"/>
      <c r="U58" s="349"/>
      <c r="V58" s="349"/>
      <c r="W58" s="349"/>
      <c r="X58" s="349"/>
      <c r="Y58" s="349"/>
      <c r="Z58" s="349"/>
      <c r="AA58" s="349"/>
      <c r="AB58" s="349"/>
      <c r="AC58" s="349"/>
      <c r="AD58" s="349"/>
      <c r="AE58" s="349"/>
      <c r="AF58" s="349"/>
      <c r="AG58" s="346">
        <f>ROUND(SUM(AG59:AG60),2)</f>
        <v>0</v>
      </c>
      <c r="AH58" s="347"/>
      <c r="AI58" s="347"/>
      <c r="AJ58" s="347"/>
      <c r="AK58" s="347"/>
      <c r="AL58" s="347"/>
      <c r="AM58" s="347"/>
      <c r="AN58" s="348">
        <f t="shared" si="0"/>
        <v>0</v>
      </c>
      <c r="AO58" s="347"/>
      <c r="AP58" s="347"/>
      <c r="AQ58" s="90" t="s">
        <v>79</v>
      </c>
      <c r="AR58" s="91"/>
      <c r="AS58" s="92">
        <f>ROUND(SUM(AS59:AS60),2)</f>
        <v>0</v>
      </c>
      <c r="AT58" s="93">
        <f t="shared" si="1"/>
        <v>0</v>
      </c>
      <c r="AU58" s="94">
        <f>ROUND(SUM(AU59:AU60),5)</f>
        <v>0</v>
      </c>
      <c r="AV58" s="93">
        <f>ROUND(AZ58*L29,2)</f>
        <v>0</v>
      </c>
      <c r="AW58" s="93">
        <f>ROUND(BA58*L30,2)</f>
        <v>0</v>
      </c>
      <c r="AX58" s="93">
        <f>ROUND(BB58*L29,2)</f>
        <v>0</v>
      </c>
      <c r="AY58" s="93">
        <f>ROUND(BC58*L30,2)</f>
        <v>0</v>
      </c>
      <c r="AZ58" s="93">
        <f>ROUND(SUM(AZ59:AZ60),2)</f>
        <v>0</v>
      </c>
      <c r="BA58" s="93">
        <f>ROUND(SUM(BA59:BA60),2)</f>
        <v>0</v>
      </c>
      <c r="BB58" s="93">
        <f>ROUND(SUM(BB59:BB60),2)</f>
        <v>0</v>
      </c>
      <c r="BC58" s="93">
        <f>ROUND(SUM(BC59:BC60),2)</f>
        <v>0</v>
      </c>
      <c r="BD58" s="95">
        <f>ROUND(SUM(BD59:BD60),2)</f>
        <v>0</v>
      </c>
      <c r="BS58" s="96" t="s">
        <v>72</v>
      </c>
      <c r="BT58" s="96" t="s">
        <v>80</v>
      </c>
      <c r="BU58" s="96" t="s">
        <v>74</v>
      </c>
      <c r="BV58" s="96" t="s">
        <v>75</v>
      </c>
      <c r="BW58" s="96" t="s">
        <v>93</v>
      </c>
      <c r="BX58" s="96" t="s">
        <v>5</v>
      </c>
      <c r="CL58" s="96" t="s">
        <v>19</v>
      </c>
      <c r="CM58" s="96" t="s">
        <v>82</v>
      </c>
    </row>
    <row r="59" spans="1:91" s="4" customFormat="1" ht="16.5" customHeight="1">
      <c r="A59" s="97" t="s">
        <v>83</v>
      </c>
      <c r="B59" s="52"/>
      <c r="C59" s="98"/>
      <c r="D59" s="98"/>
      <c r="E59" s="352" t="s">
        <v>94</v>
      </c>
      <c r="F59" s="352"/>
      <c r="G59" s="352"/>
      <c r="H59" s="352"/>
      <c r="I59" s="352"/>
      <c r="J59" s="98"/>
      <c r="K59" s="352" t="s">
        <v>95</v>
      </c>
      <c r="L59" s="352"/>
      <c r="M59" s="352"/>
      <c r="N59" s="352"/>
      <c r="O59" s="352"/>
      <c r="P59" s="352"/>
      <c r="Q59" s="352"/>
      <c r="R59" s="352"/>
      <c r="S59" s="352"/>
      <c r="T59" s="352"/>
      <c r="U59" s="352"/>
      <c r="V59" s="352"/>
      <c r="W59" s="352"/>
      <c r="X59" s="352"/>
      <c r="Y59" s="352"/>
      <c r="Z59" s="352"/>
      <c r="AA59" s="352"/>
      <c r="AB59" s="352"/>
      <c r="AC59" s="352"/>
      <c r="AD59" s="352"/>
      <c r="AE59" s="352"/>
      <c r="AF59" s="352"/>
      <c r="AG59" s="350">
        <f>'SO 02.1 - Propustek v km ...'!J32</f>
        <v>0</v>
      </c>
      <c r="AH59" s="351"/>
      <c r="AI59" s="351"/>
      <c r="AJ59" s="351"/>
      <c r="AK59" s="351"/>
      <c r="AL59" s="351"/>
      <c r="AM59" s="351"/>
      <c r="AN59" s="350">
        <f t="shared" si="0"/>
        <v>0</v>
      </c>
      <c r="AO59" s="351"/>
      <c r="AP59" s="351"/>
      <c r="AQ59" s="99" t="s">
        <v>86</v>
      </c>
      <c r="AR59" s="54"/>
      <c r="AS59" s="100">
        <v>0</v>
      </c>
      <c r="AT59" s="101">
        <f t="shared" si="1"/>
        <v>0</v>
      </c>
      <c r="AU59" s="102">
        <f>'SO 02.1 - Propustek v km ...'!P98</f>
        <v>0</v>
      </c>
      <c r="AV59" s="101">
        <f>'SO 02.1 - Propustek v km ...'!J35</f>
        <v>0</v>
      </c>
      <c r="AW59" s="101">
        <f>'SO 02.1 - Propustek v km ...'!J36</f>
        <v>0</v>
      </c>
      <c r="AX59" s="101">
        <f>'SO 02.1 - Propustek v km ...'!J37</f>
        <v>0</v>
      </c>
      <c r="AY59" s="101">
        <f>'SO 02.1 - Propustek v km ...'!J38</f>
        <v>0</v>
      </c>
      <c r="AZ59" s="101">
        <f>'SO 02.1 - Propustek v km ...'!F35</f>
        <v>0</v>
      </c>
      <c r="BA59" s="101">
        <f>'SO 02.1 - Propustek v km ...'!F36</f>
        <v>0</v>
      </c>
      <c r="BB59" s="101">
        <f>'SO 02.1 - Propustek v km ...'!F37</f>
        <v>0</v>
      </c>
      <c r="BC59" s="101">
        <f>'SO 02.1 - Propustek v km ...'!F38</f>
        <v>0</v>
      </c>
      <c r="BD59" s="103">
        <f>'SO 02.1 - Propustek v km ...'!F39</f>
        <v>0</v>
      </c>
      <c r="BT59" s="104" t="s">
        <v>82</v>
      </c>
      <c r="BV59" s="104" t="s">
        <v>75</v>
      </c>
      <c r="BW59" s="104" t="s">
        <v>96</v>
      </c>
      <c r="BX59" s="104" t="s">
        <v>93</v>
      </c>
      <c r="CL59" s="104" t="s">
        <v>19</v>
      </c>
    </row>
    <row r="60" spans="1:91" s="4" customFormat="1" ht="16.5" customHeight="1">
      <c r="A60" s="97" t="s">
        <v>83</v>
      </c>
      <c r="B60" s="52"/>
      <c r="C60" s="98"/>
      <c r="D60" s="98"/>
      <c r="E60" s="352" t="s">
        <v>97</v>
      </c>
      <c r="F60" s="352"/>
      <c r="G60" s="352"/>
      <c r="H60" s="352"/>
      <c r="I60" s="352"/>
      <c r="J60" s="98"/>
      <c r="K60" s="352" t="s">
        <v>98</v>
      </c>
      <c r="L60" s="352"/>
      <c r="M60" s="352"/>
      <c r="N60" s="352"/>
      <c r="O60" s="352"/>
      <c r="P60" s="352"/>
      <c r="Q60" s="352"/>
      <c r="R60" s="352"/>
      <c r="S60" s="352"/>
      <c r="T60" s="352"/>
      <c r="U60" s="352"/>
      <c r="V60" s="352"/>
      <c r="W60" s="352"/>
      <c r="X60" s="352"/>
      <c r="Y60" s="352"/>
      <c r="Z60" s="352"/>
      <c r="AA60" s="352"/>
      <c r="AB60" s="352"/>
      <c r="AC60" s="352"/>
      <c r="AD60" s="352"/>
      <c r="AE60" s="352"/>
      <c r="AF60" s="352"/>
      <c r="AG60" s="350">
        <f>'SO 02.2 - Propustek v km ...'!J32</f>
        <v>0</v>
      </c>
      <c r="AH60" s="351"/>
      <c r="AI60" s="351"/>
      <c r="AJ60" s="351"/>
      <c r="AK60" s="351"/>
      <c r="AL60" s="351"/>
      <c r="AM60" s="351"/>
      <c r="AN60" s="350">
        <f t="shared" si="0"/>
        <v>0</v>
      </c>
      <c r="AO60" s="351"/>
      <c r="AP60" s="351"/>
      <c r="AQ60" s="99" t="s">
        <v>86</v>
      </c>
      <c r="AR60" s="54"/>
      <c r="AS60" s="100">
        <v>0</v>
      </c>
      <c r="AT60" s="101">
        <f t="shared" si="1"/>
        <v>0</v>
      </c>
      <c r="AU60" s="102">
        <f>'SO 02.2 - Propustek v km ...'!P88</f>
        <v>0</v>
      </c>
      <c r="AV60" s="101">
        <f>'SO 02.2 - Propustek v km ...'!J35</f>
        <v>0</v>
      </c>
      <c r="AW60" s="101">
        <f>'SO 02.2 - Propustek v km ...'!J36</f>
        <v>0</v>
      </c>
      <c r="AX60" s="101">
        <f>'SO 02.2 - Propustek v km ...'!J37</f>
        <v>0</v>
      </c>
      <c r="AY60" s="101">
        <f>'SO 02.2 - Propustek v km ...'!J38</f>
        <v>0</v>
      </c>
      <c r="AZ60" s="101">
        <f>'SO 02.2 - Propustek v km ...'!F35</f>
        <v>0</v>
      </c>
      <c r="BA60" s="101">
        <f>'SO 02.2 - Propustek v km ...'!F36</f>
        <v>0</v>
      </c>
      <c r="BB60" s="101">
        <f>'SO 02.2 - Propustek v km ...'!F37</f>
        <v>0</v>
      </c>
      <c r="BC60" s="101">
        <f>'SO 02.2 - Propustek v km ...'!F38</f>
        <v>0</v>
      </c>
      <c r="BD60" s="103">
        <f>'SO 02.2 - Propustek v km ...'!F39</f>
        <v>0</v>
      </c>
      <c r="BT60" s="104" t="s">
        <v>82</v>
      </c>
      <c r="BV60" s="104" t="s">
        <v>75</v>
      </c>
      <c r="BW60" s="104" t="s">
        <v>99</v>
      </c>
      <c r="BX60" s="104" t="s">
        <v>93</v>
      </c>
      <c r="CL60" s="104" t="s">
        <v>19</v>
      </c>
    </row>
    <row r="61" spans="1:91" s="7" customFormat="1" ht="16.5" customHeight="1">
      <c r="A61" s="97" t="s">
        <v>83</v>
      </c>
      <c r="B61" s="87"/>
      <c r="C61" s="88"/>
      <c r="D61" s="349" t="s">
        <v>100</v>
      </c>
      <c r="E61" s="349"/>
      <c r="F61" s="349"/>
      <c r="G61" s="349"/>
      <c r="H61" s="349"/>
      <c r="I61" s="89"/>
      <c r="J61" s="349" t="s">
        <v>101</v>
      </c>
      <c r="K61" s="349"/>
      <c r="L61" s="349"/>
      <c r="M61" s="349"/>
      <c r="N61" s="349"/>
      <c r="O61" s="349"/>
      <c r="P61" s="349"/>
      <c r="Q61" s="349"/>
      <c r="R61" s="349"/>
      <c r="S61" s="349"/>
      <c r="T61" s="349"/>
      <c r="U61" s="349"/>
      <c r="V61" s="349"/>
      <c r="W61" s="349"/>
      <c r="X61" s="349"/>
      <c r="Y61" s="349"/>
      <c r="Z61" s="349"/>
      <c r="AA61" s="349"/>
      <c r="AB61" s="349"/>
      <c r="AC61" s="349"/>
      <c r="AD61" s="349"/>
      <c r="AE61" s="349"/>
      <c r="AF61" s="349"/>
      <c r="AG61" s="348">
        <f>'SO 03 - VRN - Vedlejší ro...'!J30</f>
        <v>0</v>
      </c>
      <c r="AH61" s="347"/>
      <c r="AI61" s="347"/>
      <c r="AJ61" s="347"/>
      <c r="AK61" s="347"/>
      <c r="AL61" s="347"/>
      <c r="AM61" s="347"/>
      <c r="AN61" s="348">
        <f t="shared" si="0"/>
        <v>0</v>
      </c>
      <c r="AO61" s="347"/>
      <c r="AP61" s="347"/>
      <c r="AQ61" s="90" t="s">
        <v>79</v>
      </c>
      <c r="AR61" s="91"/>
      <c r="AS61" s="105">
        <v>0</v>
      </c>
      <c r="AT61" s="106">
        <f t="shared" si="1"/>
        <v>0</v>
      </c>
      <c r="AU61" s="107">
        <f>'SO 03 - VRN - Vedlejší ro...'!P85</f>
        <v>0</v>
      </c>
      <c r="AV61" s="106">
        <f>'SO 03 - VRN - Vedlejší ro...'!J33</f>
        <v>0</v>
      </c>
      <c r="AW61" s="106">
        <f>'SO 03 - VRN - Vedlejší ro...'!J34</f>
        <v>0</v>
      </c>
      <c r="AX61" s="106">
        <f>'SO 03 - VRN - Vedlejší ro...'!J35</f>
        <v>0</v>
      </c>
      <c r="AY61" s="106">
        <f>'SO 03 - VRN - Vedlejší ro...'!J36</f>
        <v>0</v>
      </c>
      <c r="AZ61" s="106">
        <f>'SO 03 - VRN - Vedlejší ro...'!F33</f>
        <v>0</v>
      </c>
      <c r="BA61" s="106">
        <f>'SO 03 - VRN - Vedlejší ro...'!F34</f>
        <v>0</v>
      </c>
      <c r="BB61" s="106">
        <f>'SO 03 - VRN - Vedlejší ro...'!F35</f>
        <v>0</v>
      </c>
      <c r="BC61" s="106">
        <f>'SO 03 - VRN - Vedlejší ro...'!F36</f>
        <v>0</v>
      </c>
      <c r="BD61" s="108">
        <f>'SO 03 - VRN - Vedlejší ro...'!F37</f>
        <v>0</v>
      </c>
      <c r="BT61" s="96" t="s">
        <v>80</v>
      </c>
      <c r="BV61" s="96" t="s">
        <v>75</v>
      </c>
      <c r="BW61" s="96" t="s">
        <v>102</v>
      </c>
      <c r="BX61" s="96" t="s">
        <v>5</v>
      </c>
      <c r="CL61" s="96" t="s">
        <v>19</v>
      </c>
      <c r="CM61" s="96" t="s">
        <v>82</v>
      </c>
    </row>
    <row r="62" spans="1:91" s="2" customFormat="1" ht="30" customHeight="1">
      <c r="A62" s="35"/>
      <c r="B62" s="36"/>
      <c r="C62" s="37"/>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40"/>
      <c r="AS62" s="35"/>
      <c r="AT62" s="35"/>
      <c r="AU62" s="35"/>
      <c r="AV62" s="35"/>
      <c r="AW62" s="35"/>
      <c r="AX62" s="35"/>
      <c r="AY62" s="35"/>
      <c r="AZ62" s="35"/>
      <c r="BA62" s="35"/>
      <c r="BB62" s="35"/>
      <c r="BC62" s="35"/>
      <c r="BD62" s="35"/>
      <c r="BE62" s="35"/>
    </row>
    <row r="63" spans="1:91" s="2" customFormat="1" ht="6.95" customHeight="1">
      <c r="A63" s="35"/>
      <c r="B63" s="48"/>
      <c r="C63" s="49"/>
      <c r="D63" s="49"/>
      <c r="E63" s="49"/>
      <c r="F63" s="49"/>
      <c r="G63" s="49"/>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49"/>
      <c r="AL63" s="49"/>
      <c r="AM63" s="49"/>
      <c r="AN63" s="49"/>
      <c r="AO63" s="49"/>
      <c r="AP63" s="49"/>
      <c r="AQ63" s="49"/>
      <c r="AR63" s="40"/>
      <c r="AS63" s="35"/>
      <c r="AT63" s="35"/>
      <c r="AU63" s="35"/>
      <c r="AV63" s="35"/>
      <c r="AW63" s="35"/>
      <c r="AX63" s="35"/>
      <c r="AY63" s="35"/>
      <c r="AZ63" s="35"/>
      <c r="BA63" s="35"/>
      <c r="BB63" s="35"/>
      <c r="BC63" s="35"/>
      <c r="BD63" s="35"/>
      <c r="BE63" s="35"/>
    </row>
  </sheetData>
  <sheetProtection algorithmName="SHA-512" hashValue="ezXsSa1ALZ/q16aTAScnRZaabgKZEQy/8NIVKSiCqSgszen4cfxGJDNoLNP1DExmwvgd3BT9bRQddckzlOPoBg==" saltValue="Z6iD48inDDkEfpxeYvUzzuf4OB2tCWBOWTUWBPuPaw2rCoUnKPZvi6oGMtIZGu+TYKEFHuA5+xkhcF8jrDl9kg==" spinCount="100000" sheet="1" objects="1" scenarios="1" formatColumns="0" formatRows="0"/>
  <mergeCells count="66">
    <mergeCell ref="AR2:BE2"/>
    <mergeCell ref="L33:P33"/>
    <mergeCell ref="AK33:AO33"/>
    <mergeCell ref="W33:AE33"/>
    <mergeCell ref="AK35:AO35"/>
    <mergeCell ref="X35:AB35"/>
    <mergeCell ref="W31:AE31"/>
    <mergeCell ref="L31:P31"/>
    <mergeCell ref="L32:P32"/>
    <mergeCell ref="W32:AE32"/>
    <mergeCell ref="AK32:AO32"/>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AN60:AP60"/>
    <mergeCell ref="AG60:AM60"/>
    <mergeCell ref="E60:I60"/>
    <mergeCell ref="K60:AF60"/>
    <mergeCell ref="AN61:AP61"/>
    <mergeCell ref="AG61:AM61"/>
    <mergeCell ref="D61:H61"/>
    <mergeCell ref="J61:AF61"/>
    <mergeCell ref="AG58:AM58"/>
    <mergeCell ref="AN58:AP58"/>
    <mergeCell ref="D58:H58"/>
    <mergeCell ref="J58:AF58"/>
    <mergeCell ref="AN59:AP59"/>
    <mergeCell ref="AG59:AM59"/>
    <mergeCell ref="E59:I59"/>
    <mergeCell ref="K59:AF59"/>
    <mergeCell ref="AN56:AP56"/>
    <mergeCell ref="E56:I56"/>
    <mergeCell ref="K56:AF56"/>
    <mergeCell ref="AG56:AM56"/>
    <mergeCell ref="K57:AF57"/>
    <mergeCell ref="AN57:AP57"/>
    <mergeCell ref="E57:I57"/>
    <mergeCell ref="AG57:AM57"/>
    <mergeCell ref="C52:G52"/>
    <mergeCell ref="AG52:AM52"/>
    <mergeCell ref="AN52:AP52"/>
    <mergeCell ref="I52:AF52"/>
    <mergeCell ref="AG55:AM55"/>
    <mergeCell ref="AN55:AP55"/>
    <mergeCell ref="J55:AF55"/>
    <mergeCell ref="D55:H55"/>
    <mergeCell ref="AG54:AM54"/>
    <mergeCell ref="AN54:AP54"/>
    <mergeCell ref="L45:AO45"/>
    <mergeCell ref="AM47:AN47"/>
    <mergeCell ref="AS49:AT51"/>
    <mergeCell ref="AM49:AP49"/>
    <mergeCell ref="AM50:AP50"/>
  </mergeCells>
  <hyperlinks>
    <hyperlink ref="A56" location="'SO 01.1 - Most v km 5,629...'!C2" display="/"/>
    <hyperlink ref="A57" location="'SO 01.2 - Most v km 5,629...'!C2" display="/"/>
    <hyperlink ref="A59" location="'SO 02.1 - Propustek v km ...'!C2" display="/"/>
    <hyperlink ref="A60" location="'SO 02.2 - Propustek v km ...'!C2" display="/"/>
    <hyperlink ref="A61" location="'SO 03 - VRN - Vedlejší ro...'!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5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4"/>
      <c r="M2" s="374"/>
      <c r="N2" s="374"/>
      <c r="O2" s="374"/>
      <c r="P2" s="374"/>
      <c r="Q2" s="374"/>
      <c r="R2" s="374"/>
      <c r="S2" s="374"/>
      <c r="T2" s="374"/>
      <c r="U2" s="374"/>
      <c r="V2" s="374"/>
      <c r="AT2" s="18" t="s">
        <v>87</v>
      </c>
    </row>
    <row r="3" spans="1:46" s="1" customFormat="1" ht="6.95" customHeight="1">
      <c r="B3" s="109"/>
      <c r="C3" s="110"/>
      <c r="D3" s="110"/>
      <c r="E3" s="110"/>
      <c r="F3" s="110"/>
      <c r="G3" s="110"/>
      <c r="H3" s="110"/>
      <c r="I3" s="110"/>
      <c r="J3" s="110"/>
      <c r="K3" s="110"/>
      <c r="L3" s="21"/>
      <c r="AT3" s="18" t="s">
        <v>82</v>
      </c>
    </row>
    <row r="4" spans="1:46" s="1" customFormat="1" ht="24.95" customHeight="1">
      <c r="B4" s="21"/>
      <c r="D4" s="111" t="s">
        <v>103</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75" t="str">
        <f>'Rekapitulace stavby'!K6</f>
        <v>Oprava propustků na trati Suchdol nad Odrou - Nový Jičín</v>
      </c>
      <c r="F7" s="376"/>
      <c r="G7" s="376"/>
      <c r="H7" s="376"/>
      <c r="L7" s="21"/>
    </row>
    <row r="8" spans="1:46" s="1" customFormat="1" ht="12" customHeight="1">
      <c r="B8" s="21"/>
      <c r="D8" s="113" t="s">
        <v>104</v>
      </c>
      <c r="L8" s="21"/>
    </row>
    <row r="9" spans="1:46" s="2" customFormat="1" ht="16.5" customHeight="1">
      <c r="A9" s="35"/>
      <c r="B9" s="40"/>
      <c r="C9" s="35"/>
      <c r="D9" s="35"/>
      <c r="E9" s="375" t="s">
        <v>105</v>
      </c>
      <c r="F9" s="377"/>
      <c r="G9" s="377"/>
      <c r="H9" s="377"/>
      <c r="I9" s="35"/>
      <c r="J9" s="35"/>
      <c r="K9" s="35"/>
      <c r="L9" s="114"/>
      <c r="S9" s="35"/>
      <c r="T9" s="35"/>
      <c r="U9" s="35"/>
      <c r="V9" s="35"/>
      <c r="W9" s="35"/>
      <c r="X9" s="35"/>
      <c r="Y9" s="35"/>
      <c r="Z9" s="35"/>
      <c r="AA9" s="35"/>
      <c r="AB9" s="35"/>
      <c r="AC9" s="35"/>
      <c r="AD9" s="35"/>
      <c r="AE9" s="35"/>
    </row>
    <row r="10" spans="1:46" s="2" customFormat="1" ht="12" customHeight="1">
      <c r="A10" s="35"/>
      <c r="B10" s="40"/>
      <c r="C10" s="35"/>
      <c r="D10" s="113" t="s">
        <v>106</v>
      </c>
      <c r="E10" s="35"/>
      <c r="F10" s="35"/>
      <c r="G10" s="35"/>
      <c r="H10" s="35"/>
      <c r="I10" s="35"/>
      <c r="J10" s="35"/>
      <c r="K10" s="35"/>
      <c r="L10" s="114"/>
      <c r="S10" s="35"/>
      <c r="T10" s="35"/>
      <c r="U10" s="35"/>
      <c r="V10" s="35"/>
      <c r="W10" s="35"/>
      <c r="X10" s="35"/>
      <c r="Y10" s="35"/>
      <c r="Z10" s="35"/>
      <c r="AA10" s="35"/>
      <c r="AB10" s="35"/>
      <c r="AC10" s="35"/>
      <c r="AD10" s="35"/>
      <c r="AE10" s="35"/>
    </row>
    <row r="11" spans="1:46" s="2" customFormat="1" ht="16.5" customHeight="1">
      <c r="A11" s="35"/>
      <c r="B11" s="40"/>
      <c r="C11" s="35"/>
      <c r="D11" s="35"/>
      <c r="E11" s="378" t="s">
        <v>107</v>
      </c>
      <c r="F11" s="377"/>
      <c r="G11" s="377"/>
      <c r="H11" s="377"/>
      <c r="I11" s="35"/>
      <c r="J11" s="35"/>
      <c r="K11" s="35"/>
      <c r="L11" s="114"/>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114"/>
      <c r="S12" s="35"/>
      <c r="T12" s="35"/>
      <c r="U12" s="35"/>
      <c r="V12" s="35"/>
      <c r="W12" s="35"/>
      <c r="X12" s="35"/>
      <c r="Y12" s="35"/>
      <c r="Z12" s="35"/>
      <c r="AA12" s="35"/>
      <c r="AB12" s="35"/>
      <c r="AC12" s="35"/>
      <c r="AD12" s="35"/>
      <c r="AE12" s="35"/>
    </row>
    <row r="13" spans="1:46" s="2" customFormat="1" ht="12" customHeight="1">
      <c r="A13" s="35"/>
      <c r="B13" s="40"/>
      <c r="C13" s="35"/>
      <c r="D13" s="113" t="s">
        <v>18</v>
      </c>
      <c r="E13" s="35"/>
      <c r="F13" s="104" t="s">
        <v>19</v>
      </c>
      <c r="G13" s="35"/>
      <c r="H13" s="35"/>
      <c r="I13" s="113" t="s">
        <v>20</v>
      </c>
      <c r="J13" s="104" t="s">
        <v>19</v>
      </c>
      <c r="K13" s="35"/>
      <c r="L13" s="114"/>
      <c r="S13" s="35"/>
      <c r="T13" s="35"/>
      <c r="U13" s="35"/>
      <c r="V13" s="35"/>
      <c r="W13" s="35"/>
      <c r="X13" s="35"/>
      <c r="Y13" s="35"/>
      <c r="Z13" s="35"/>
      <c r="AA13" s="35"/>
      <c r="AB13" s="35"/>
      <c r="AC13" s="35"/>
      <c r="AD13" s="35"/>
      <c r="AE13" s="35"/>
    </row>
    <row r="14" spans="1:46" s="2" customFormat="1" ht="12" customHeight="1">
      <c r="A14" s="35"/>
      <c r="B14" s="40"/>
      <c r="C14" s="35"/>
      <c r="D14" s="113" t="s">
        <v>21</v>
      </c>
      <c r="E14" s="35"/>
      <c r="F14" s="104" t="s">
        <v>22</v>
      </c>
      <c r="G14" s="35"/>
      <c r="H14" s="35"/>
      <c r="I14" s="113" t="s">
        <v>23</v>
      </c>
      <c r="J14" s="115" t="str">
        <f>'Rekapitulace stavby'!AN8</f>
        <v>13. 2. 2023</v>
      </c>
      <c r="K14" s="35"/>
      <c r="L14" s="114"/>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114"/>
      <c r="S15" s="35"/>
      <c r="T15" s="35"/>
      <c r="U15" s="35"/>
      <c r="V15" s="35"/>
      <c r="W15" s="35"/>
      <c r="X15" s="35"/>
      <c r="Y15" s="35"/>
      <c r="Z15" s="35"/>
      <c r="AA15" s="35"/>
      <c r="AB15" s="35"/>
      <c r="AC15" s="35"/>
      <c r="AD15" s="35"/>
      <c r="AE15" s="35"/>
    </row>
    <row r="16" spans="1:46" s="2" customFormat="1" ht="12" customHeight="1">
      <c r="A16" s="35"/>
      <c r="B16" s="40"/>
      <c r="C16" s="35"/>
      <c r="D16" s="113" t="s">
        <v>25</v>
      </c>
      <c r="E16" s="35"/>
      <c r="F16" s="35"/>
      <c r="G16" s="35"/>
      <c r="H16" s="35"/>
      <c r="I16" s="113" t="s">
        <v>26</v>
      </c>
      <c r="J16" s="104" t="s">
        <v>27</v>
      </c>
      <c r="K16" s="35"/>
      <c r="L16" s="114"/>
      <c r="S16" s="35"/>
      <c r="T16" s="35"/>
      <c r="U16" s="35"/>
      <c r="V16" s="35"/>
      <c r="W16" s="35"/>
      <c r="X16" s="35"/>
      <c r="Y16" s="35"/>
      <c r="Z16" s="35"/>
      <c r="AA16" s="35"/>
      <c r="AB16" s="35"/>
      <c r="AC16" s="35"/>
      <c r="AD16" s="35"/>
      <c r="AE16" s="35"/>
    </row>
    <row r="17" spans="1:31" s="2" customFormat="1" ht="18" customHeight="1">
      <c r="A17" s="35"/>
      <c r="B17" s="40"/>
      <c r="C17" s="35"/>
      <c r="D17" s="35"/>
      <c r="E17" s="104" t="s">
        <v>28</v>
      </c>
      <c r="F17" s="35"/>
      <c r="G17" s="35"/>
      <c r="H17" s="35"/>
      <c r="I17" s="113" t="s">
        <v>29</v>
      </c>
      <c r="J17" s="104" t="s">
        <v>30</v>
      </c>
      <c r="K17" s="35"/>
      <c r="L17" s="114"/>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114"/>
      <c r="S18" s="35"/>
      <c r="T18" s="35"/>
      <c r="U18" s="35"/>
      <c r="V18" s="35"/>
      <c r="W18" s="35"/>
      <c r="X18" s="35"/>
      <c r="Y18" s="35"/>
      <c r="Z18" s="35"/>
      <c r="AA18" s="35"/>
      <c r="AB18" s="35"/>
      <c r="AC18" s="35"/>
      <c r="AD18" s="35"/>
      <c r="AE18" s="35"/>
    </row>
    <row r="19" spans="1:31" s="2" customFormat="1" ht="12" customHeight="1">
      <c r="A19" s="35"/>
      <c r="B19" s="40"/>
      <c r="C19" s="35"/>
      <c r="D19" s="113" t="s">
        <v>31</v>
      </c>
      <c r="E19" s="35"/>
      <c r="F19" s="35"/>
      <c r="G19" s="35"/>
      <c r="H19" s="35"/>
      <c r="I19" s="113" t="s">
        <v>26</v>
      </c>
      <c r="J19" s="31" t="str">
        <f>'Rekapitulace stavby'!AN13</f>
        <v>Vyplň údaj</v>
      </c>
      <c r="K19" s="35"/>
      <c r="L19" s="114"/>
      <c r="S19" s="35"/>
      <c r="T19" s="35"/>
      <c r="U19" s="35"/>
      <c r="V19" s="35"/>
      <c r="W19" s="35"/>
      <c r="X19" s="35"/>
      <c r="Y19" s="35"/>
      <c r="Z19" s="35"/>
      <c r="AA19" s="35"/>
      <c r="AB19" s="35"/>
      <c r="AC19" s="35"/>
      <c r="AD19" s="35"/>
      <c r="AE19" s="35"/>
    </row>
    <row r="20" spans="1:31" s="2" customFormat="1" ht="18" customHeight="1">
      <c r="A20" s="35"/>
      <c r="B20" s="40"/>
      <c r="C20" s="35"/>
      <c r="D20" s="35"/>
      <c r="E20" s="379" t="str">
        <f>'Rekapitulace stavby'!E14</f>
        <v>Vyplň údaj</v>
      </c>
      <c r="F20" s="380"/>
      <c r="G20" s="380"/>
      <c r="H20" s="380"/>
      <c r="I20" s="113" t="s">
        <v>29</v>
      </c>
      <c r="J20" s="31" t="str">
        <f>'Rekapitulace stavby'!AN14</f>
        <v>Vyplň údaj</v>
      </c>
      <c r="K20" s="35"/>
      <c r="L20" s="114"/>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114"/>
      <c r="S21" s="35"/>
      <c r="T21" s="35"/>
      <c r="U21" s="35"/>
      <c r="V21" s="35"/>
      <c r="W21" s="35"/>
      <c r="X21" s="35"/>
      <c r="Y21" s="35"/>
      <c r="Z21" s="35"/>
      <c r="AA21" s="35"/>
      <c r="AB21" s="35"/>
      <c r="AC21" s="35"/>
      <c r="AD21" s="35"/>
      <c r="AE21" s="35"/>
    </row>
    <row r="22" spans="1:31" s="2" customFormat="1" ht="12" customHeight="1">
      <c r="A22" s="35"/>
      <c r="B22" s="40"/>
      <c r="C22" s="35"/>
      <c r="D22" s="113" t="s">
        <v>33</v>
      </c>
      <c r="E22" s="35"/>
      <c r="F22" s="35"/>
      <c r="G22" s="35"/>
      <c r="H22" s="35"/>
      <c r="I22" s="113" t="s">
        <v>26</v>
      </c>
      <c r="J22" s="104" t="str">
        <f>IF('Rekapitulace stavby'!AN16="","",'Rekapitulace stavby'!AN16)</f>
        <v/>
      </c>
      <c r="K22" s="35"/>
      <c r="L22" s="114"/>
      <c r="S22" s="35"/>
      <c r="T22" s="35"/>
      <c r="U22" s="35"/>
      <c r="V22" s="35"/>
      <c r="W22" s="35"/>
      <c r="X22" s="35"/>
      <c r="Y22" s="35"/>
      <c r="Z22" s="35"/>
      <c r="AA22" s="35"/>
      <c r="AB22" s="35"/>
      <c r="AC22" s="35"/>
      <c r="AD22" s="35"/>
      <c r="AE22" s="35"/>
    </row>
    <row r="23" spans="1:31" s="2" customFormat="1" ht="18" customHeight="1">
      <c r="A23" s="35"/>
      <c r="B23" s="40"/>
      <c r="C23" s="35"/>
      <c r="D23" s="35"/>
      <c r="E23" s="104" t="str">
        <f>IF('Rekapitulace stavby'!E17="","",'Rekapitulace stavby'!E17)</f>
        <v xml:space="preserve"> </v>
      </c>
      <c r="F23" s="35"/>
      <c r="G23" s="35"/>
      <c r="H23" s="35"/>
      <c r="I23" s="113" t="s">
        <v>29</v>
      </c>
      <c r="J23" s="104" t="str">
        <f>IF('Rekapitulace stavby'!AN17="","",'Rekapitulace stavby'!AN17)</f>
        <v/>
      </c>
      <c r="K23" s="35"/>
      <c r="L23" s="114"/>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114"/>
      <c r="S24" s="35"/>
      <c r="T24" s="35"/>
      <c r="U24" s="35"/>
      <c r="V24" s="35"/>
      <c r="W24" s="35"/>
      <c r="X24" s="35"/>
      <c r="Y24" s="35"/>
      <c r="Z24" s="35"/>
      <c r="AA24" s="35"/>
      <c r="AB24" s="35"/>
      <c r="AC24" s="35"/>
      <c r="AD24" s="35"/>
      <c r="AE24" s="35"/>
    </row>
    <row r="25" spans="1:31" s="2" customFormat="1" ht="12" customHeight="1">
      <c r="A25" s="35"/>
      <c r="B25" s="40"/>
      <c r="C25" s="35"/>
      <c r="D25" s="113" t="s">
        <v>36</v>
      </c>
      <c r="E25" s="35"/>
      <c r="F25" s="35"/>
      <c r="G25" s="35"/>
      <c r="H25" s="35"/>
      <c r="I25" s="113" t="s">
        <v>26</v>
      </c>
      <c r="J25" s="104" t="str">
        <f>IF('Rekapitulace stavby'!AN19="","",'Rekapitulace stavby'!AN19)</f>
        <v/>
      </c>
      <c r="K25" s="35"/>
      <c r="L25" s="114"/>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3" t="s">
        <v>29</v>
      </c>
      <c r="J26" s="104" t="str">
        <f>IF('Rekapitulace stavby'!AN20="","",'Rekapitulace stavby'!AN20)</f>
        <v/>
      </c>
      <c r="K26" s="35"/>
      <c r="L26" s="114"/>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114"/>
      <c r="S27" s="35"/>
      <c r="T27" s="35"/>
      <c r="U27" s="35"/>
      <c r="V27" s="35"/>
      <c r="W27" s="35"/>
      <c r="X27" s="35"/>
      <c r="Y27" s="35"/>
      <c r="Z27" s="35"/>
      <c r="AA27" s="35"/>
      <c r="AB27" s="35"/>
      <c r="AC27" s="35"/>
      <c r="AD27" s="35"/>
      <c r="AE27" s="35"/>
    </row>
    <row r="28" spans="1:31" s="2" customFormat="1" ht="12" customHeight="1">
      <c r="A28" s="35"/>
      <c r="B28" s="40"/>
      <c r="C28" s="35"/>
      <c r="D28" s="113" t="s">
        <v>37</v>
      </c>
      <c r="E28" s="35"/>
      <c r="F28" s="35"/>
      <c r="G28" s="35"/>
      <c r="H28" s="35"/>
      <c r="I28" s="35"/>
      <c r="J28" s="35"/>
      <c r="K28" s="35"/>
      <c r="L28" s="114"/>
      <c r="S28" s="35"/>
      <c r="T28" s="35"/>
      <c r="U28" s="35"/>
      <c r="V28" s="35"/>
      <c r="W28" s="35"/>
      <c r="X28" s="35"/>
      <c r="Y28" s="35"/>
      <c r="Z28" s="35"/>
      <c r="AA28" s="35"/>
      <c r="AB28" s="35"/>
      <c r="AC28" s="35"/>
      <c r="AD28" s="35"/>
      <c r="AE28" s="35"/>
    </row>
    <row r="29" spans="1:31" s="8" customFormat="1" ht="71.25" customHeight="1">
      <c r="A29" s="116"/>
      <c r="B29" s="117"/>
      <c r="C29" s="116"/>
      <c r="D29" s="116"/>
      <c r="E29" s="381" t="s">
        <v>38</v>
      </c>
      <c r="F29" s="381"/>
      <c r="G29" s="381"/>
      <c r="H29" s="381"/>
      <c r="I29" s="116"/>
      <c r="J29" s="116"/>
      <c r="K29" s="116"/>
      <c r="L29" s="118"/>
      <c r="S29" s="116"/>
      <c r="T29" s="116"/>
      <c r="U29" s="116"/>
      <c r="V29" s="116"/>
      <c r="W29" s="116"/>
      <c r="X29" s="116"/>
      <c r="Y29" s="116"/>
      <c r="Z29" s="116"/>
      <c r="AA29" s="116"/>
      <c r="AB29" s="116"/>
      <c r="AC29" s="116"/>
      <c r="AD29" s="116"/>
      <c r="AE29" s="116"/>
    </row>
    <row r="30" spans="1:31" s="2" customFormat="1" ht="6.95" customHeight="1">
      <c r="A30" s="35"/>
      <c r="B30" s="40"/>
      <c r="C30" s="35"/>
      <c r="D30" s="35"/>
      <c r="E30" s="35"/>
      <c r="F30" s="35"/>
      <c r="G30" s="35"/>
      <c r="H30" s="35"/>
      <c r="I30" s="35"/>
      <c r="J30" s="35"/>
      <c r="K30" s="35"/>
      <c r="L30" s="114"/>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114"/>
      <c r="S31" s="35"/>
      <c r="T31" s="35"/>
      <c r="U31" s="35"/>
      <c r="V31" s="35"/>
      <c r="W31" s="35"/>
      <c r="X31" s="35"/>
      <c r="Y31" s="35"/>
      <c r="Z31" s="35"/>
      <c r="AA31" s="35"/>
      <c r="AB31" s="35"/>
      <c r="AC31" s="35"/>
      <c r="AD31" s="35"/>
      <c r="AE31" s="35"/>
    </row>
    <row r="32" spans="1:31" s="2" customFormat="1" ht="25.35" customHeight="1">
      <c r="A32" s="35"/>
      <c r="B32" s="40"/>
      <c r="C32" s="35"/>
      <c r="D32" s="120" t="s">
        <v>39</v>
      </c>
      <c r="E32" s="35"/>
      <c r="F32" s="35"/>
      <c r="G32" s="35"/>
      <c r="H32" s="35"/>
      <c r="I32" s="35"/>
      <c r="J32" s="121">
        <f>ROUND(J97, 2)</f>
        <v>0</v>
      </c>
      <c r="K32" s="35"/>
      <c r="L32" s="114"/>
      <c r="S32" s="35"/>
      <c r="T32" s="35"/>
      <c r="U32" s="35"/>
      <c r="V32" s="35"/>
      <c r="W32" s="35"/>
      <c r="X32" s="35"/>
      <c r="Y32" s="35"/>
      <c r="Z32" s="35"/>
      <c r="AA32" s="35"/>
      <c r="AB32" s="35"/>
      <c r="AC32" s="35"/>
      <c r="AD32" s="35"/>
      <c r="AE32" s="35"/>
    </row>
    <row r="33" spans="1:31" s="2" customFormat="1" ht="6.95" customHeight="1">
      <c r="A33" s="35"/>
      <c r="B33" s="40"/>
      <c r="C33" s="35"/>
      <c r="D33" s="119"/>
      <c r="E33" s="119"/>
      <c r="F33" s="119"/>
      <c r="G33" s="119"/>
      <c r="H33" s="119"/>
      <c r="I33" s="119"/>
      <c r="J33" s="119"/>
      <c r="K33" s="119"/>
      <c r="L33" s="114"/>
      <c r="S33" s="35"/>
      <c r="T33" s="35"/>
      <c r="U33" s="35"/>
      <c r="V33" s="35"/>
      <c r="W33" s="35"/>
      <c r="X33" s="35"/>
      <c r="Y33" s="35"/>
      <c r="Z33" s="35"/>
      <c r="AA33" s="35"/>
      <c r="AB33" s="35"/>
      <c r="AC33" s="35"/>
      <c r="AD33" s="35"/>
      <c r="AE33" s="35"/>
    </row>
    <row r="34" spans="1:31" s="2" customFormat="1" ht="14.45" customHeight="1">
      <c r="A34" s="35"/>
      <c r="B34" s="40"/>
      <c r="C34" s="35"/>
      <c r="D34" s="35"/>
      <c r="E34" s="35"/>
      <c r="F34" s="122" t="s">
        <v>41</v>
      </c>
      <c r="G34" s="35"/>
      <c r="H34" s="35"/>
      <c r="I34" s="122" t="s">
        <v>40</v>
      </c>
      <c r="J34" s="122" t="s">
        <v>42</v>
      </c>
      <c r="K34" s="35"/>
      <c r="L34" s="114"/>
      <c r="S34" s="35"/>
      <c r="T34" s="35"/>
      <c r="U34" s="35"/>
      <c r="V34" s="35"/>
      <c r="W34" s="35"/>
      <c r="X34" s="35"/>
      <c r="Y34" s="35"/>
      <c r="Z34" s="35"/>
      <c r="AA34" s="35"/>
      <c r="AB34" s="35"/>
      <c r="AC34" s="35"/>
      <c r="AD34" s="35"/>
      <c r="AE34" s="35"/>
    </row>
    <row r="35" spans="1:31" s="2" customFormat="1" ht="14.45" customHeight="1">
      <c r="A35" s="35"/>
      <c r="B35" s="40"/>
      <c r="C35" s="35"/>
      <c r="D35" s="123" t="s">
        <v>43</v>
      </c>
      <c r="E35" s="113" t="s">
        <v>44</v>
      </c>
      <c r="F35" s="124">
        <f>ROUND((SUM(BE97:BE950)),  2)</f>
        <v>0</v>
      </c>
      <c r="G35" s="35"/>
      <c r="H35" s="35"/>
      <c r="I35" s="125">
        <v>0.21</v>
      </c>
      <c r="J35" s="124">
        <f>ROUND(((SUM(BE97:BE950))*I35),  2)</f>
        <v>0</v>
      </c>
      <c r="K35" s="35"/>
      <c r="L35" s="114"/>
      <c r="S35" s="35"/>
      <c r="T35" s="35"/>
      <c r="U35" s="35"/>
      <c r="V35" s="35"/>
      <c r="W35" s="35"/>
      <c r="X35" s="35"/>
      <c r="Y35" s="35"/>
      <c r="Z35" s="35"/>
      <c r="AA35" s="35"/>
      <c r="AB35" s="35"/>
      <c r="AC35" s="35"/>
      <c r="AD35" s="35"/>
      <c r="AE35" s="35"/>
    </row>
    <row r="36" spans="1:31" s="2" customFormat="1" ht="14.45" customHeight="1">
      <c r="A36" s="35"/>
      <c r="B36" s="40"/>
      <c r="C36" s="35"/>
      <c r="D36" s="35"/>
      <c r="E36" s="113" t="s">
        <v>45</v>
      </c>
      <c r="F36" s="124">
        <f>ROUND((SUM(BF97:BF950)),  2)</f>
        <v>0</v>
      </c>
      <c r="G36" s="35"/>
      <c r="H36" s="35"/>
      <c r="I36" s="125">
        <v>0.15</v>
      </c>
      <c r="J36" s="124">
        <f>ROUND(((SUM(BF97:BF950))*I36),  2)</f>
        <v>0</v>
      </c>
      <c r="K36" s="35"/>
      <c r="L36" s="114"/>
      <c r="S36" s="35"/>
      <c r="T36" s="35"/>
      <c r="U36" s="35"/>
      <c r="V36" s="35"/>
      <c r="W36" s="35"/>
      <c r="X36" s="35"/>
      <c r="Y36" s="35"/>
      <c r="Z36" s="35"/>
      <c r="AA36" s="35"/>
      <c r="AB36" s="35"/>
      <c r="AC36" s="35"/>
      <c r="AD36" s="35"/>
      <c r="AE36" s="35"/>
    </row>
    <row r="37" spans="1:31" s="2" customFormat="1" ht="14.45" hidden="1" customHeight="1">
      <c r="A37" s="35"/>
      <c r="B37" s="40"/>
      <c r="C37" s="35"/>
      <c r="D37" s="35"/>
      <c r="E37" s="113" t="s">
        <v>46</v>
      </c>
      <c r="F37" s="124">
        <f>ROUND((SUM(BG97:BG950)),  2)</f>
        <v>0</v>
      </c>
      <c r="G37" s="35"/>
      <c r="H37" s="35"/>
      <c r="I37" s="125">
        <v>0.21</v>
      </c>
      <c r="J37" s="124">
        <f>0</f>
        <v>0</v>
      </c>
      <c r="K37" s="35"/>
      <c r="L37" s="114"/>
      <c r="S37" s="35"/>
      <c r="T37" s="35"/>
      <c r="U37" s="35"/>
      <c r="V37" s="35"/>
      <c r="W37" s="35"/>
      <c r="X37" s="35"/>
      <c r="Y37" s="35"/>
      <c r="Z37" s="35"/>
      <c r="AA37" s="35"/>
      <c r="AB37" s="35"/>
      <c r="AC37" s="35"/>
      <c r="AD37" s="35"/>
      <c r="AE37" s="35"/>
    </row>
    <row r="38" spans="1:31" s="2" customFormat="1" ht="14.45" hidden="1" customHeight="1">
      <c r="A38" s="35"/>
      <c r="B38" s="40"/>
      <c r="C38" s="35"/>
      <c r="D38" s="35"/>
      <c r="E38" s="113" t="s">
        <v>47</v>
      </c>
      <c r="F38" s="124">
        <f>ROUND((SUM(BH97:BH950)),  2)</f>
        <v>0</v>
      </c>
      <c r="G38" s="35"/>
      <c r="H38" s="35"/>
      <c r="I38" s="125">
        <v>0.15</v>
      </c>
      <c r="J38" s="124">
        <f>0</f>
        <v>0</v>
      </c>
      <c r="K38" s="35"/>
      <c r="L38" s="114"/>
      <c r="S38" s="35"/>
      <c r="T38" s="35"/>
      <c r="U38" s="35"/>
      <c r="V38" s="35"/>
      <c r="W38" s="35"/>
      <c r="X38" s="35"/>
      <c r="Y38" s="35"/>
      <c r="Z38" s="35"/>
      <c r="AA38" s="35"/>
      <c r="AB38" s="35"/>
      <c r="AC38" s="35"/>
      <c r="AD38" s="35"/>
      <c r="AE38" s="35"/>
    </row>
    <row r="39" spans="1:31" s="2" customFormat="1" ht="14.45" hidden="1" customHeight="1">
      <c r="A39" s="35"/>
      <c r="B39" s="40"/>
      <c r="C39" s="35"/>
      <c r="D39" s="35"/>
      <c r="E39" s="113" t="s">
        <v>48</v>
      </c>
      <c r="F39" s="124">
        <f>ROUND((SUM(BI97:BI950)),  2)</f>
        <v>0</v>
      </c>
      <c r="G39" s="35"/>
      <c r="H39" s="35"/>
      <c r="I39" s="125">
        <v>0</v>
      </c>
      <c r="J39" s="124">
        <f>0</f>
        <v>0</v>
      </c>
      <c r="K39" s="35"/>
      <c r="L39" s="114"/>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114"/>
      <c r="S40" s="35"/>
      <c r="T40" s="35"/>
      <c r="U40" s="35"/>
      <c r="V40" s="35"/>
      <c r="W40" s="35"/>
      <c r="X40" s="35"/>
      <c r="Y40" s="35"/>
      <c r="Z40" s="35"/>
      <c r="AA40" s="35"/>
      <c r="AB40" s="35"/>
      <c r="AC40" s="35"/>
      <c r="AD40" s="35"/>
      <c r="AE40" s="35"/>
    </row>
    <row r="41" spans="1:31" s="2" customFormat="1" ht="25.35" customHeight="1">
      <c r="A41" s="35"/>
      <c r="B41" s="40"/>
      <c r="C41" s="126"/>
      <c r="D41" s="127" t="s">
        <v>49</v>
      </c>
      <c r="E41" s="128"/>
      <c r="F41" s="128"/>
      <c r="G41" s="129" t="s">
        <v>50</v>
      </c>
      <c r="H41" s="130" t="s">
        <v>51</v>
      </c>
      <c r="I41" s="128"/>
      <c r="J41" s="131">
        <f>SUM(J32:J39)</f>
        <v>0</v>
      </c>
      <c r="K41" s="132"/>
      <c r="L41" s="114"/>
      <c r="S41" s="35"/>
      <c r="T41" s="35"/>
      <c r="U41" s="35"/>
      <c r="V41" s="35"/>
      <c r="W41" s="35"/>
      <c r="X41" s="35"/>
      <c r="Y41" s="35"/>
      <c r="Z41" s="35"/>
      <c r="AA41" s="35"/>
      <c r="AB41" s="35"/>
      <c r="AC41" s="35"/>
      <c r="AD41" s="35"/>
      <c r="AE41" s="35"/>
    </row>
    <row r="42" spans="1:31" s="2" customFormat="1" ht="14.45" customHeight="1">
      <c r="A42" s="35"/>
      <c r="B42" s="133"/>
      <c r="C42" s="134"/>
      <c r="D42" s="134"/>
      <c r="E42" s="134"/>
      <c r="F42" s="134"/>
      <c r="G42" s="134"/>
      <c r="H42" s="134"/>
      <c r="I42" s="134"/>
      <c r="J42" s="134"/>
      <c r="K42" s="134"/>
      <c r="L42" s="114"/>
      <c r="S42" s="35"/>
      <c r="T42" s="35"/>
      <c r="U42" s="35"/>
      <c r="V42" s="35"/>
      <c r="W42" s="35"/>
      <c r="X42" s="35"/>
      <c r="Y42" s="35"/>
      <c r="Z42" s="35"/>
      <c r="AA42" s="35"/>
      <c r="AB42" s="35"/>
      <c r="AC42" s="35"/>
      <c r="AD42" s="35"/>
      <c r="AE42" s="35"/>
    </row>
    <row r="46" spans="1:31" s="2" customFormat="1" ht="6.95" customHeight="1">
      <c r="A46" s="35"/>
      <c r="B46" s="135"/>
      <c r="C46" s="136"/>
      <c r="D46" s="136"/>
      <c r="E46" s="136"/>
      <c r="F46" s="136"/>
      <c r="G46" s="136"/>
      <c r="H46" s="136"/>
      <c r="I46" s="136"/>
      <c r="J46" s="136"/>
      <c r="K46" s="136"/>
      <c r="L46" s="114"/>
      <c r="S46" s="35"/>
      <c r="T46" s="35"/>
      <c r="U46" s="35"/>
      <c r="V46" s="35"/>
      <c r="W46" s="35"/>
      <c r="X46" s="35"/>
      <c r="Y46" s="35"/>
      <c r="Z46" s="35"/>
      <c r="AA46" s="35"/>
      <c r="AB46" s="35"/>
      <c r="AC46" s="35"/>
      <c r="AD46" s="35"/>
      <c r="AE46" s="35"/>
    </row>
    <row r="47" spans="1:31" s="2" customFormat="1" ht="24.95" customHeight="1">
      <c r="A47" s="35"/>
      <c r="B47" s="36"/>
      <c r="C47" s="24" t="s">
        <v>108</v>
      </c>
      <c r="D47" s="37"/>
      <c r="E47" s="37"/>
      <c r="F47" s="37"/>
      <c r="G47" s="37"/>
      <c r="H47" s="37"/>
      <c r="I47" s="37"/>
      <c r="J47" s="37"/>
      <c r="K47" s="37"/>
      <c r="L47" s="114"/>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37"/>
      <c r="J48" s="37"/>
      <c r="K48" s="37"/>
      <c r="L48" s="114"/>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37"/>
      <c r="J49" s="37"/>
      <c r="K49" s="37"/>
      <c r="L49" s="114"/>
      <c r="S49" s="35"/>
      <c r="T49" s="35"/>
      <c r="U49" s="35"/>
      <c r="V49" s="35"/>
      <c r="W49" s="35"/>
      <c r="X49" s="35"/>
      <c r="Y49" s="35"/>
      <c r="Z49" s="35"/>
      <c r="AA49" s="35"/>
      <c r="AB49" s="35"/>
      <c r="AC49" s="35"/>
      <c r="AD49" s="35"/>
      <c r="AE49" s="35"/>
    </row>
    <row r="50" spans="1:47" s="2" customFormat="1" ht="16.5" customHeight="1">
      <c r="A50" s="35"/>
      <c r="B50" s="36"/>
      <c r="C50" s="37"/>
      <c r="D50" s="37"/>
      <c r="E50" s="382" t="str">
        <f>E7</f>
        <v>Oprava propustků na trati Suchdol nad Odrou - Nový Jičín</v>
      </c>
      <c r="F50" s="383"/>
      <c r="G50" s="383"/>
      <c r="H50" s="383"/>
      <c r="I50" s="37"/>
      <c r="J50" s="37"/>
      <c r="K50" s="37"/>
      <c r="L50" s="114"/>
      <c r="S50" s="35"/>
      <c r="T50" s="35"/>
      <c r="U50" s="35"/>
      <c r="V50" s="35"/>
      <c r="W50" s="35"/>
      <c r="X50" s="35"/>
      <c r="Y50" s="35"/>
      <c r="Z50" s="35"/>
      <c r="AA50" s="35"/>
      <c r="AB50" s="35"/>
      <c r="AC50" s="35"/>
      <c r="AD50" s="35"/>
      <c r="AE50" s="35"/>
    </row>
    <row r="51" spans="1:47" s="1" customFormat="1" ht="12" customHeight="1">
      <c r="B51" s="22"/>
      <c r="C51" s="30" t="s">
        <v>104</v>
      </c>
      <c r="D51" s="23"/>
      <c r="E51" s="23"/>
      <c r="F51" s="23"/>
      <c r="G51" s="23"/>
      <c r="H51" s="23"/>
      <c r="I51" s="23"/>
      <c r="J51" s="23"/>
      <c r="K51" s="23"/>
      <c r="L51" s="21"/>
    </row>
    <row r="52" spans="1:47" s="2" customFormat="1" ht="16.5" customHeight="1">
      <c r="A52" s="35"/>
      <c r="B52" s="36"/>
      <c r="C52" s="37"/>
      <c r="D52" s="37"/>
      <c r="E52" s="382" t="s">
        <v>105</v>
      </c>
      <c r="F52" s="384"/>
      <c r="G52" s="384"/>
      <c r="H52" s="384"/>
      <c r="I52" s="37"/>
      <c r="J52" s="37"/>
      <c r="K52" s="37"/>
      <c r="L52" s="114"/>
      <c r="S52" s="35"/>
      <c r="T52" s="35"/>
      <c r="U52" s="35"/>
      <c r="V52" s="35"/>
      <c r="W52" s="35"/>
      <c r="X52" s="35"/>
      <c r="Y52" s="35"/>
      <c r="Z52" s="35"/>
      <c r="AA52" s="35"/>
      <c r="AB52" s="35"/>
      <c r="AC52" s="35"/>
      <c r="AD52" s="35"/>
      <c r="AE52" s="35"/>
    </row>
    <row r="53" spans="1:47" s="2" customFormat="1" ht="12" customHeight="1">
      <c r="A53" s="35"/>
      <c r="B53" s="36"/>
      <c r="C53" s="30" t="s">
        <v>106</v>
      </c>
      <c r="D53" s="37"/>
      <c r="E53" s="37"/>
      <c r="F53" s="37"/>
      <c r="G53" s="37"/>
      <c r="H53" s="37"/>
      <c r="I53" s="37"/>
      <c r="J53" s="37"/>
      <c r="K53" s="37"/>
      <c r="L53" s="114"/>
      <c r="S53" s="35"/>
      <c r="T53" s="35"/>
      <c r="U53" s="35"/>
      <c r="V53" s="35"/>
      <c r="W53" s="35"/>
      <c r="X53" s="35"/>
      <c r="Y53" s="35"/>
      <c r="Z53" s="35"/>
      <c r="AA53" s="35"/>
      <c r="AB53" s="35"/>
      <c r="AC53" s="35"/>
      <c r="AD53" s="35"/>
      <c r="AE53" s="35"/>
    </row>
    <row r="54" spans="1:47" s="2" customFormat="1" ht="16.5" customHeight="1">
      <c r="A54" s="35"/>
      <c r="B54" s="36"/>
      <c r="C54" s="37"/>
      <c r="D54" s="37"/>
      <c r="E54" s="331" t="str">
        <f>E11</f>
        <v>SO 01.1 - Most v km 5,629 - most</v>
      </c>
      <c r="F54" s="384"/>
      <c r="G54" s="384"/>
      <c r="H54" s="384"/>
      <c r="I54" s="37"/>
      <c r="J54" s="37"/>
      <c r="K54" s="37"/>
      <c r="L54" s="114"/>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37"/>
      <c r="J55" s="37"/>
      <c r="K55" s="37"/>
      <c r="L55" s="114"/>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OŘ Ostrava</v>
      </c>
      <c r="G56" s="37"/>
      <c r="H56" s="37"/>
      <c r="I56" s="30" t="s">
        <v>23</v>
      </c>
      <c r="J56" s="60" t="str">
        <f>IF(J14="","",J14)</f>
        <v>13. 2. 2023</v>
      </c>
      <c r="K56" s="37"/>
      <c r="L56" s="114"/>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37"/>
      <c r="J57" s="37"/>
      <c r="K57" s="37"/>
      <c r="L57" s="114"/>
      <c r="S57" s="35"/>
      <c r="T57" s="35"/>
      <c r="U57" s="35"/>
      <c r="V57" s="35"/>
      <c r="W57" s="35"/>
      <c r="X57" s="35"/>
      <c r="Y57" s="35"/>
      <c r="Z57" s="35"/>
      <c r="AA57" s="35"/>
      <c r="AB57" s="35"/>
      <c r="AC57" s="35"/>
      <c r="AD57" s="35"/>
      <c r="AE57" s="35"/>
    </row>
    <row r="58" spans="1:47" s="2" customFormat="1" ht="15.2" customHeight="1">
      <c r="A58" s="35"/>
      <c r="B58" s="36"/>
      <c r="C58" s="30" t="s">
        <v>25</v>
      </c>
      <c r="D58" s="37"/>
      <c r="E58" s="37"/>
      <c r="F58" s="28" t="str">
        <f>E17</f>
        <v>Správa železnic, s.o. OŘ Ostrava</v>
      </c>
      <c r="G58" s="37"/>
      <c r="H58" s="37"/>
      <c r="I58" s="30" t="s">
        <v>33</v>
      </c>
      <c r="J58" s="33" t="str">
        <f>E23</f>
        <v xml:space="preserve"> </v>
      </c>
      <c r="K58" s="37"/>
      <c r="L58" s="114"/>
      <c r="S58" s="35"/>
      <c r="T58" s="35"/>
      <c r="U58" s="35"/>
      <c r="V58" s="35"/>
      <c r="W58" s="35"/>
      <c r="X58" s="35"/>
      <c r="Y58" s="35"/>
      <c r="Z58" s="35"/>
      <c r="AA58" s="35"/>
      <c r="AB58" s="35"/>
      <c r="AC58" s="35"/>
      <c r="AD58" s="35"/>
      <c r="AE58" s="35"/>
    </row>
    <row r="59" spans="1:47" s="2" customFormat="1" ht="15.2" customHeight="1">
      <c r="A59" s="35"/>
      <c r="B59" s="36"/>
      <c r="C59" s="30" t="s">
        <v>31</v>
      </c>
      <c r="D59" s="37"/>
      <c r="E59" s="37"/>
      <c r="F59" s="28" t="str">
        <f>IF(E20="","",E20)</f>
        <v>Vyplň údaj</v>
      </c>
      <c r="G59" s="37"/>
      <c r="H59" s="37"/>
      <c r="I59" s="30" t="s">
        <v>36</v>
      </c>
      <c r="J59" s="33" t="str">
        <f>E26</f>
        <v xml:space="preserve"> </v>
      </c>
      <c r="K59" s="37"/>
      <c r="L59" s="114"/>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37"/>
      <c r="J60" s="37"/>
      <c r="K60" s="37"/>
      <c r="L60" s="114"/>
      <c r="S60" s="35"/>
      <c r="T60" s="35"/>
      <c r="U60" s="35"/>
      <c r="V60" s="35"/>
      <c r="W60" s="35"/>
      <c r="X60" s="35"/>
      <c r="Y60" s="35"/>
      <c r="Z60" s="35"/>
      <c r="AA60" s="35"/>
      <c r="AB60" s="35"/>
      <c r="AC60" s="35"/>
      <c r="AD60" s="35"/>
      <c r="AE60" s="35"/>
    </row>
    <row r="61" spans="1:47" s="2" customFormat="1" ht="29.25" customHeight="1">
      <c r="A61" s="35"/>
      <c r="B61" s="36"/>
      <c r="C61" s="137" t="s">
        <v>109</v>
      </c>
      <c r="D61" s="138"/>
      <c r="E61" s="138"/>
      <c r="F61" s="138"/>
      <c r="G61" s="138"/>
      <c r="H61" s="138"/>
      <c r="I61" s="138"/>
      <c r="J61" s="139" t="s">
        <v>110</v>
      </c>
      <c r="K61" s="138"/>
      <c r="L61" s="114"/>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37"/>
      <c r="J62" s="37"/>
      <c r="K62" s="37"/>
      <c r="L62" s="114"/>
      <c r="S62" s="35"/>
      <c r="T62" s="35"/>
      <c r="U62" s="35"/>
      <c r="V62" s="35"/>
      <c r="W62" s="35"/>
      <c r="X62" s="35"/>
      <c r="Y62" s="35"/>
      <c r="Z62" s="35"/>
      <c r="AA62" s="35"/>
      <c r="AB62" s="35"/>
      <c r="AC62" s="35"/>
      <c r="AD62" s="35"/>
      <c r="AE62" s="35"/>
    </row>
    <row r="63" spans="1:47" s="2" customFormat="1" ht="22.9" customHeight="1">
      <c r="A63" s="35"/>
      <c r="B63" s="36"/>
      <c r="C63" s="140" t="s">
        <v>71</v>
      </c>
      <c r="D63" s="37"/>
      <c r="E63" s="37"/>
      <c r="F63" s="37"/>
      <c r="G63" s="37"/>
      <c r="H63" s="37"/>
      <c r="I63" s="37"/>
      <c r="J63" s="78">
        <f>J97</f>
        <v>0</v>
      </c>
      <c r="K63" s="37"/>
      <c r="L63" s="114"/>
      <c r="S63" s="35"/>
      <c r="T63" s="35"/>
      <c r="U63" s="35"/>
      <c r="V63" s="35"/>
      <c r="W63" s="35"/>
      <c r="X63" s="35"/>
      <c r="Y63" s="35"/>
      <c r="Z63" s="35"/>
      <c r="AA63" s="35"/>
      <c r="AB63" s="35"/>
      <c r="AC63" s="35"/>
      <c r="AD63" s="35"/>
      <c r="AE63" s="35"/>
      <c r="AU63" s="18" t="s">
        <v>111</v>
      </c>
    </row>
    <row r="64" spans="1:47" s="9" customFormat="1" ht="24.95" customHeight="1">
      <c r="B64" s="141"/>
      <c r="C64" s="142"/>
      <c r="D64" s="143" t="s">
        <v>112</v>
      </c>
      <c r="E64" s="144"/>
      <c r="F64" s="144"/>
      <c r="G64" s="144"/>
      <c r="H64" s="144"/>
      <c r="I64" s="144"/>
      <c r="J64" s="145">
        <f>J98</f>
        <v>0</v>
      </c>
      <c r="K64" s="142"/>
      <c r="L64" s="146"/>
    </row>
    <row r="65" spans="1:31" s="10" customFormat="1" ht="19.899999999999999" customHeight="1">
      <c r="B65" s="147"/>
      <c r="C65" s="98"/>
      <c r="D65" s="148" t="s">
        <v>113</v>
      </c>
      <c r="E65" s="149"/>
      <c r="F65" s="149"/>
      <c r="G65" s="149"/>
      <c r="H65" s="149"/>
      <c r="I65" s="149"/>
      <c r="J65" s="150">
        <f>J99</f>
        <v>0</v>
      </c>
      <c r="K65" s="98"/>
      <c r="L65" s="151"/>
    </row>
    <row r="66" spans="1:31" s="10" customFormat="1" ht="19.899999999999999" customHeight="1">
      <c r="B66" s="147"/>
      <c r="C66" s="98"/>
      <c r="D66" s="148" t="s">
        <v>114</v>
      </c>
      <c r="E66" s="149"/>
      <c r="F66" s="149"/>
      <c r="G66" s="149"/>
      <c r="H66" s="149"/>
      <c r="I66" s="149"/>
      <c r="J66" s="150">
        <f>J288</f>
        <v>0</v>
      </c>
      <c r="K66" s="98"/>
      <c r="L66" s="151"/>
    </row>
    <row r="67" spans="1:31" s="10" customFormat="1" ht="19.899999999999999" customHeight="1">
      <c r="B67" s="147"/>
      <c r="C67" s="98"/>
      <c r="D67" s="148" t="s">
        <v>115</v>
      </c>
      <c r="E67" s="149"/>
      <c r="F67" s="149"/>
      <c r="G67" s="149"/>
      <c r="H67" s="149"/>
      <c r="I67" s="149"/>
      <c r="J67" s="150">
        <f>J380</f>
        <v>0</v>
      </c>
      <c r="K67" s="98"/>
      <c r="L67" s="151"/>
    </row>
    <row r="68" spans="1:31" s="10" customFormat="1" ht="19.899999999999999" customHeight="1">
      <c r="B68" s="147"/>
      <c r="C68" s="98"/>
      <c r="D68" s="148" t="s">
        <v>116</v>
      </c>
      <c r="E68" s="149"/>
      <c r="F68" s="149"/>
      <c r="G68" s="149"/>
      <c r="H68" s="149"/>
      <c r="I68" s="149"/>
      <c r="J68" s="150">
        <f>J493</f>
        <v>0</v>
      </c>
      <c r="K68" s="98"/>
      <c r="L68" s="151"/>
    </row>
    <row r="69" spans="1:31" s="10" customFormat="1" ht="19.899999999999999" customHeight="1">
      <c r="B69" s="147"/>
      <c r="C69" s="98"/>
      <c r="D69" s="148" t="s">
        <v>117</v>
      </c>
      <c r="E69" s="149"/>
      <c r="F69" s="149"/>
      <c r="G69" s="149"/>
      <c r="H69" s="149"/>
      <c r="I69" s="149"/>
      <c r="J69" s="150">
        <f>J558</f>
        <v>0</v>
      </c>
      <c r="K69" s="98"/>
      <c r="L69" s="151"/>
    </row>
    <row r="70" spans="1:31" s="10" customFormat="1" ht="19.899999999999999" customHeight="1">
      <c r="B70" s="147"/>
      <c r="C70" s="98"/>
      <c r="D70" s="148" t="s">
        <v>118</v>
      </c>
      <c r="E70" s="149"/>
      <c r="F70" s="149"/>
      <c r="G70" s="149"/>
      <c r="H70" s="149"/>
      <c r="I70" s="149"/>
      <c r="J70" s="150">
        <f>J569</f>
        <v>0</v>
      </c>
      <c r="K70" s="98"/>
      <c r="L70" s="151"/>
    </row>
    <row r="71" spans="1:31" s="10" customFormat="1" ht="19.899999999999999" customHeight="1">
      <c r="B71" s="147"/>
      <c r="C71" s="98"/>
      <c r="D71" s="148" t="s">
        <v>119</v>
      </c>
      <c r="E71" s="149"/>
      <c r="F71" s="149"/>
      <c r="G71" s="149"/>
      <c r="H71" s="149"/>
      <c r="I71" s="149"/>
      <c r="J71" s="150">
        <f>J683</f>
        <v>0</v>
      </c>
      <c r="K71" s="98"/>
      <c r="L71" s="151"/>
    </row>
    <row r="72" spans="1:31" s="10" customFormat="1" ht="19.899999999999999" customHeight="1">
      <c r="B72" s="147"/>
      <c r="C72" s="98"/>
      <c r="D72" s="148" t="s">
        <v>120</v>
      </c>
      <c r="E72" s="149"/>
      <c r="F72" s="149"/>
      <c r="G72" s="149"/>
      <c r="H72" s="149"/>
      <c r="I72" s="149"/>
      <c r="J72" s="150">
        <f>J753</f>
        <v>0</v>
      </c>
      <c r="K72" s="98"/>
      <c r="L72" s="151"/>
    </row>
    <row r="73" spans="1:31" s="9" customFormat="1" ht="24.95" customHeight="1">
      <c r="B73" s="141"/>
      <c r="C73" s="142"/>
      <c r="D73" s="143" t="s">
        <v>121</v>
      </c>
      <c r="E73" s="144"/>
      <c r="F73" s="144"/>
      <c r="G73" s="144"/>
      <c r="H73" s="144"/>
      <c r="I73" s="144"/>
      <c r="J73" s="145">
        <f>J760</f>
        <v>0</v>
      </c>
      <c r="K73" s="142"/>
      <c r="L73" s="146"/>
    </row>
    <row r="74" spans="1:31" s="10" customFormat="1" ht="19.899999999999999" customHeight="1">
      <c r="B74" s="147"/>
      <c r="C74" s="98"/>
      <c r="D74" s="148" t="s">
        <v>122</v>
      </c>
      <c r="E74" s="149"/>
      <c r="F74" s="149"/>
      <c r="G74" s="149"/>
      <c r="H74" s="149"/>
      <c r="I74" s="149"/>
      <c r="J74" s="150">
        <f>J761</f>
        <v>0</v>
      </c>
      <c r="K74" s="98"/>
      <c r="L74" s="151"/>
    </row>
    <row r="75" spans="1:31" s="10" customFormat="1" ht="19.899999999999999" customHeight="1">
      <c r="B75" s="147"/>
      <c r="C75" s="98"/>
      <c r="D75" s="148" t="s">
        <v>123</v>
      </c>
      <c r="E75" s="149"/>
      <c r="F75" s="149"/>
      <c r="G75" s="149"/>
      <c r="H75" s="149"/>
      <c r="I75" s="149"/>
      <c r="J75" s="150">
        <f>J899</f>
        <v>0</v>
      </c>
      <c r="K75" s="98"/>
      <c r="L75" s="151"/>
    </row>
    <row r="76" spans="1:31" s="2" customFormat="1" ht="21.75" customHeight="1">
      <c r="A76" s="35"/>
      <c r="B76" s="36"/>
      <c r="C76" s="37"/>
      <c r="D76" s="37"/>
      <c r="E76" s="37"/>
      <c r="F76" s="37"/>
      <c r="G76" s="37"/>
      <c r="H76" s="37"/>
      <c r="I76" s="37"/>
      <c r="J76" s="37"/>
      <c r="K76" s="37"/>
      <c r="L76" s="114"/>
      <c r="S76" s="35"/>
      <c r="T76" s="35"/>
      <c r="U76" s="35"/>
      <c r="V76" s="35"/>
      <c r="W76" s="35"/>
      <c r="X76" s="35"/>
      <c r="Y76" s="35"/>
      <c r="Z76" s="35"/>
      <c r="AA76" s="35"/>
      <c r="AB76" s="35"/>
      <c r="AC76" s="35"/>
      <c r="AD76" s="35"/>
      <c r="AE76" s="35"/>
    </row>
    <row r="77" spans="1:31" s="2" customFormat="1" ht="6.95" customHeight="1">
      <c r="A77" s="35"/>
      <c r="B77" s="48"/>
      <c r="C77" s="49"/>
      <c r="D77" s="49"/>
      <c r="E77" s="49"/>
      <c r="F77" s="49"/>
      <c r="G77" s="49"/>
      <c r="H77" s="49"/>
      <c r="I77" s="49"/>
      <c r="J77" s="49"/>
      <c r="K77" s="49"/>
      <c r="L77" s="114"/>
      <c r="S77" s="35"/>
      <c r="T77" s="35"/>
      <c r="U77" s="35"/>
      <c r="V77" s="35"/>
      <c r="W77" s="35"/>
      <c r="X77" s="35"/>
      <c r="Y77" s="35"/>
      <c r="Z77" s="35"/>
      <c r="AA77" s="35"/>
      <c r="AB77" s="35"/>
      <c r="AC77" s="35"/>
      <c r="AD77" s="35"/>
      <c r="AE77" s="35"/>
    </row>
    <row r="81" spans="1:31" s="2" customFormat="1" ht="6.95" customHeight="1">
      <c r="A81" s="35"/>
      <c r="B81" s="50"/>
      <c r="C81" s="51"/>
      <c r="D81" s="51"/>
      <c r="E81" s="51"/>
      <c r="F81" s="51"/>
      <c r="G81" s="51"/>
      <c r="H81" s="51"/>
      <c r="I81" s="51"/>
      <c r="J81" s="51"/>
      <c r="K81" s="51"/>
      <c r="L81" s="114"/>
      <c r="S81" s="35"/>
      <c r="T81" s="35"/>
      <c r="U81" s="35"/>
      <c r="V81" s="35"/>
      <c r="W81" s="35"/>
      <c r="X81" s="35"/>
      <c r="Y81" s="35"/>
      <c r="Z81" s="35"/>
      <c r="AA81" s="35"/>
      <c r="AB81" s="35"/>
      <c r="AC81" s="35"/>
      <c r="AD81" s="35"/>
      <c r="AE81" s="35"/>
    </row>
    <row r="82" spans="1:31" s="2" customFormat="1" ht="24.95" customHeight="1">
      <c r="A82" s="35"/>
      <c r="B82" s="36"/>
      <c r="C82" s="24" t="s">
        <v>124</v>
      </c>
      <c r="D82" s="37"/>
      <c r="E82" s="37"/>
      <c r="F82" s="37"/>
      <c r="G82" s="37"/>
      <c r="H82" s="37"/>
      <c r="I82" s="37"/>
      <c r="J82" s="37"/>
      <c r="K82" s="37"/>
      <c r="L82" s="114"/>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37"/>
      <c r="J83" s="37"/>
      <c r="K83" s="37"/>
      <c r="L83" s="114"/>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37"/>
      <c r="J84" s="37"/>
      <c r="K84" s="37"/>
      <c r="L84" s="114"/>
      <c r="S84" s="35"/>
      <c r="T84" s="35"/>
      <c r="U84" s="35"/>
      <c r="V84" s="35"/>
      <c r="W84" s="35"/>
      <c r="X84" s="35"/>
      <c r="Y84" s="35"/>
      <c r="Z84" s="35"/>
      <c r="AA84" s="35"/>
      <c r="AB84" s="35"/>
      <c r="AC84" s="35"/>
      <c r="AD84" s="35"/>
      <c r="AE84" s="35"/>
    </row>
    <row r="85" spans="1:31" s="2" customFormat="1" ht="16.5" customHeight="1">
      <c r="A85" s="35"/>
      <c r="B85" s="36"/>
      <c r="C85" s="37"/>
      <c r="D85" s="37"/>
      <c r="E85" s="382" t="str">
        <f>E7</f>
        <v>Oprava propustků na trati Suchdol nad Odrou - Nový Jičín</v>
      </c>
      <c r="F85" s="383"/>
      <c r="G85" s="383"/>
      <c r="H85" s="383"/>
      <c r="I85" s="37"/>
      <c r="J85" s="37"/>
      <c r="K85" s="37"/>
      <c r="L85" s="114"/>
      <c r="S85" s="35"/>
      <c r="T85" s="35"/>
      <c r="U85" s="35"/>
      <c r="V85" s="35"/>
      <c r="W85" s="35"/>
      <c r="X85" s="35"/>
      <c r="Y85" s="35"/>
      <c r="Z85" s="35"/>
      <c r="AA85" s="35"/>
      <c r="AB85" s="35"/>
      <c r="AC85" s="35"/>
      <c r="AD85" s="35"/>
      <c r="AE85" s="35"/>
    </row>
    <row r="86" spans="1:31" s="1" customFormat="1" ht="12" customHeight="1">
      <c r="B86" s="22"/>
      <c r="C86" s="30" t="s">
        <v>104</v>
      </c>
      <c r="D86" s="23"/>
      <c r="E86" s="23"/>
      <c r="F86" s="23"/>
      <c r="G86" s="23"/>
      <c r="H86" s="23"/>
      <c r="I86" s="23"/>
      <c r="J86" s="23"/>
      <c r="K86" s="23"/>
      <c r="L86" s="21"/>
    </row>
    <row r="87" spans="1:31" s="2" customFormat="1" ht="16.5" customHeight="1">
      <c r="A87" s="35"/>
      <c r="B87" s="36"/>
      <c r="C87" s="37"/>
      <c r="D87" s="37"/>
      <c r="E87" s="382" t="s">
        <v>105</v>
      </c>
      <c r="F87" s="384"/>
      <c r="G87" s="384"/>
      <c r="H87" s="384"/>
      <c r="I87" s="37"/>
      <c r="J87" s="37"/>
      <c r="K87" s="37"/>
      <c r="L87" s="114"/>
      <c r="S87" s="35"/>
      <c r="T87" s="35"/>
      <c r="U87" s="35"/>
      <c r="V87" s="35"/>
      <c r="W87" s="35"/>
      <c r="X87" s="35"/>
      <c r="Y87" s="35"/>
      <c r="Z87" s="35"/>
      <c r="AA87" s="35"/>
      <c r="AB87" s="35"/>
      <c r="AC87" s="35"/>
      <c r="AD87" s="35"/>
      <c r="AE87" s="35"/>
    </row>
    <row r="88" spans="1:31" s="2" customFormat="1" ht="12" customHeight="1">
      <c r="A88" s="35"/>
      <c r="B88" s="36"/>
      <c r="C88" s="30" t="s">
        <v>106</v>
      </c>
      <c r="D88" s="37"/>
      <c r="E88" s="37"/>
      <c r="F88" s="37"/>
      <c r="G88" s="37"/>
      <c r="H88" s="37"/>
      <c r="I88" s="37"/>
      <c r="J88" s="37"/>
      <c r="K88" s="37"/>
      <c r="L88" s="114"/>
      <c r="S88" s="35"/>
      <c r="T88" s="35"/>
      <c r="U88" s="35"/>
      <c r="V88" s="35"/>
      <c r="W88" s="35"/>
      <c r="X88" s="35"/>
      <c r="Y88" s="35"/>
      <c r="Z88" s="35"/>
      <c r="AA88" s="35"/>
      <c r="AB88" s="35"/>
      <c r="AC88" s="35"/>
      <c r="AD88" s="35"/>
      <c r="AE88" s="35"/>
    </row>
    <row r="89" spans="1:31" s="2" customFormat="1" ht="16.5" customHeight="1">
      <c r="A89" s="35"/>
      <c r="B89" s="36"/>
      <c r="C89" s="37"/>
      <c r="D89" s="37"/>
      <c r="E89" s="331" t="str">
        <f>E11</f>
        <v>SO 01.1 - Most v km 5,629 - most</v>
      </c>
      <c r="F89" s="384"/>
      <c r="G89" s="384"/>
      <c r="H89" s="384"/>
      <c r="I89" s="37"/>
      <c r="J89" s="37"/>
      <c r="K89" s="37"/>
      <c r="L89" s="114"/>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37"/>
      <c r="J90" s="37"/>
      <c r="K90" s="37"/>
      <c r="L90" s="114"/>
      <c r="S90" s="35"/>
      <c r="T90" s="35"/>
      <c r="U90" s="35"/>
      <c r="V90" s="35"/>
      <c r="W90" s="35"/>
      <c r="X90" s="35"/>
      <c r="Y90" s="35"/>
      <c r="Z90" s="35"/>
      <c r="AA90" s="35"/>
      <c r="AB90" s="35"/>
      <c r="AC90" s="35"/>
      <c r="AD90" s="35"/>
      <c r="AE90" s="35"/>
    </row>
    <row r="91" spans="1:31" s="2" customFormat="1" ht="12" customHeight="1">
      <c r="A91" s="35"/>
      <c r="B91" s="36"/>
      <c r="C91" s="30" t="s">
        <v>21</v>
      </c>
      <c r="D91" s="37"/>
      <c r="E91" s="37"/>
      <c r="F91" s="28" t="str">
        <f>F14</f>
        <v>OŘ Ostrava</v>
      </c>
      <c r="G91" s="37"/>
      <c r="H91" s="37"/>
      <c r="I91" s="30" t="s">
        <v>23</v>
      </c>
      <c r="J91" s="60" t="str">
        <f>IF(J14="","",J14)</f>
        <v>13. 2. 2023</v>
      </c>
      <c r="K91" s="37"/>
      <c r="L91" s="114"/>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37"/>
      <c r="J92" s="37"/>
      <c r="K92" s="37"/>
      <c r="L92" s="114"/>
      <c r="S92" s="35"/>
      <c r="T92" s="35"/>
      <c r="U92" s="35"/>
      <c r="V92" s="35"/>
      <c r="W92" s="35"/>
      <c r="X92" s="35"/>
      <c r="Y92" s="35"/>
      <c r="Z92" s="35"/>
      <c r="AA92" s="35"/>
      <c r="AB92" s="35"/>
      <c r="AC92" s="35"/>
      <c r="AD92" s="35"/>
      <c r="AE92" s="35"/>
    </row>
    <row r="93" spans="1:31" s="2" customFormat="1" ht="15.2" customHeight="1">
      <c r="A93" s="35"/>
      <c r="B93" s="36"/>
      <c r="C93" s="30" t="s">
        <v>25</v>
      </c>
      <c r="D93" s="37"/>
      <c r="E93" s="37"/>
      <c r="F93" s="28" t="str">
        <f>E17</f>
        <v>Správa železnic, s.o. OŘ Ostrava</v>
      </c>
      <c r="G93" s="37"/>
      <c r="H93" s="37"/>
      <c r="I93" s="30" t="s">
        <v>33</v>
      </c>
      <c r="J93" s="33" t="str">
        <f>E23</f>
        <v xml:space="preserve"> </v>
      </c>
      <c r="K93" s="37"/>
      <c r="L93" s="114"/>
      <c r="S93" s="35"/>
      <c r="T93" s="35"/>
      <c r="U93" s="35"/>
      <c r="V93" s="35"/>
      <c r="W93" s="35"/>
      <c r="X93" s="35"/>
      <c r="Y93" s="35"/>
      <c r="Z93" s="35"/>
      <c r="AA93" s="35"/>
      <c r="AB93" s="35"/>
      <c r="AC93" s="35"/>
      <c r="AD93" s="35"/>
      <c r="AE93" s="35"/>
    </row>
    <row r="94" spans="1:31" s="2" customFormat="1" ht="15.2" customHeight="1">
      <c r="A94" s="35"/>
      <c r="B94" s="36"/>
      <c r="C94" s="30" t="s">
        <v>31</v>
      </c>
      <c r="D94" s="37"/>
      <c r="E94" s="37"/>
      <c r="F94" s="28" t="str">
        <f>IF(E20="","",E20)</f>
        <v>Vyplň údaj</v>
      </c>
      <c r="G94" s="37"/>
      <c r="H94" s="37"/>
      <c r="I94" s="30" t="s">
        <v>36</v>
      </c>
      <c r="J94" s="33" t="str">
        <f>E26</f>
        <v xml:space="preserve"> </v>
      </c>
      <c r="K94" s="37"/>
      <c r="L94" s="114"/>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37"/>
      <c r="J95" s="37"/>
      <c r="K95" s="37"/>
      <c r="L95" s="114"/>
      <c r="S95" s="35"/>
      <c r="T95" s="35"/>
      <c r="U95" s="35"/>
      <c r="V95" s="35"/>
      <c r="W95" s="35"/>
      <c r="X95" s="35"/>
      <c r="Y95" s="35"/>
      <c r="Z95" s="35"/>
      <c r="AA95" s="35"/>
      <c r="AB95" s="35"/>
      <c r="AC95" s="35"/>
      <c r="AD95" s="35"/>
      <c r="AE95" s="35"/>
    </row>
    <row r="96" spans="1:31" s="11" customFormat="1" ht="29.25" customHeight="1">
      <c r="A96" s="152"/>
      <c r="B96" s="153"/>
      <c r="C96" s="154" t="s">
        <v>125</v>
      </c>
      <c r="D96" s="155" t="s">
        <v>58</v>
      </c>
      <c r="E96" s="155" t="s">
        <v>54</v>
      </c>
      <c r="F96" s="155" t="s">
        <v>55</v>
      </c>
      <c r="G96" s="155" t="s">
        <v>126</v>
      </c>
      <c r="H96" s="155" t="s">
        <v>127</v>
      </c>
      <c r="I96" s="155" t="s">
        <v>128</v>
      </c>
      <c r="J96" s="155" t="s">
        <v>110</v>
      </c>
      <c r="K96" s="156" t="s">
        <v>129</v>
      </c>
      <c r="L96" s="157"/>
      <c r="M96" s="69" t="s">
        <v>19</v>
      </c>
      <c r="N96" s="70" t="s">
        <v>43</v>
      </c>
      <c r="O96" s="70" t="s">
        <v>130</v>
      </c>
      <c r="P96" s="70" t="s">
        <v>131</v>
      </c>
      <c r="Q96" s="70" t="s">
        <v>132</v>
      </c>
      <c r="R96" s="70" t="s">
        <v>133</v>
      </c>
      <c r="S96" s="70" t="s">
        <v>134</v>
      </c>
      <c r="T96" s="71" t="s">
        <v>135</v>
      </c>
      <c r="U96" s="152"/>
      <c r="V96" s="152"/>
      <c r="W96" s="152"/>
      <c r="X96" s="152"/>
      <c r="Y96" s="152"/>
      <c r="Z96" s="152"/>
      <c r="AA96" s="152"/>
      <c r="AB96" s="152"/>
      <c r="AC96" s="152"/>
      <c r="AD96" s="152"/>
      <c r="AE96" s="152"/>
    </row>
    <row r="97" spans="1:65" s="2" customFormat="1" ht="22.9" customHeight="1">
      <c r="A97" s="35"/>
      <c r="B97" s="36"/>
      <c r="C97" s="76" t="s">
        <v>136</v>
      </c>
      <c r="D97" s="37"/>
      <c r="E97" s="37"/>
      <c r="F97" s="37"/>
      <c r="G97" s="37"/>
      <c r="H97" s="37"/>
      <c r="I97" s="37"/>
      <c r="J97" s="158">
        <f>BK97</f>
        <v>0</v>
      </c>
      <c r="K97" s="37"/>
      <c r="L97" s="40"/>
      <c r="M97" s="72"/>
      <c r="N97" s="159"/>
      <c r="O97" s="73"/>
      <c r="P97" s="160">
        <f>P98+P760</f>
        <v>0</v>
      </c>
      <c r="Q97" s="73"/>
      <c r="R97" s="160">
        <f>R98+R760</f>
        <v>1097.0301577</v>
      </c>
      <c r="S97" s="73"/>
      <c r="T97" s="161">
        <f>T98+T760</f>
        <v>216.70159999999998</v>
      </c>
      <c r="U97" s="35"/>
      <c r="V97" s="35"/>
      <c r="W97" s="35"/>
      <c r="X97" s="35"/>
      <c r="Y97" s="35"/>
      <c r="Z97" s="35"/>
      <c r="AA97" s="35"/>
      <c r="AB97" s="35"/>
      <c r="AC97" s="35"/>
      <c r="AD97" s="35"/>
      <c r="AE97" s="35"/>
      <c r="AT97" s="18" t="s">
        <v>72</v>
      </c>
      <c r="AU97" s="18" t="s">
        <v>111</v>
      </c>
      <c r="BK97" s="162">
        <f>BK98+BK760</f>
        <v>0</v>
      </c>
    </row>
    <row r="98" spans="1:65" s="12" customFormat="1" ht="25.9" customHeight="1">
      <c r="B98" s="163"/>
      <c r="C98" s="164"/>
      <c r="D98" s="165" t="s">
        <v>72</v>
      </c>
      <c r="E98" s="166" t="s">
        <v>137</v>
      </c>
      <c r="F98" s="166" t="s">
        <v>138</v>
      </c>
      <c r="G98" s="164"/>
      <c r="H98" s="164"/>
      <c r="I98" s="167"/>
      <c r="J98" s="168">
        <f>BK98</f>
        <v>0</v>
      </c>
      <c r="K98" s="164"/>
      <c r="L98" s="169"/>
      <c r="M98" s="170"/>
      <c r="N98" s="171"/>
      <c r="O98" s="171"/>
      <c r="P98" s="172">
        <f>P99+P288+P380+P493+P558+P569+P683+P753</f>
        <v>0</v>
      </c>
      <c r="Q98" s="171"/>
      <c r="R98" s="172">
        <f>R99+R288+R380+R493+R558+R569+R683+R753</f>
        <v>1093.51079119</v>
      </c>
      <c r="S98" s="171"/>
      <c r="T98" s="173">
        <f>T99+T288+T380+T493+T558+T569+T683+T753</f>
        <v>216.70159999999998</v>
      </c>
      <c r="AR98" s="174" t="s">
        <v>80</v>
      </c>
      <c r="AT98" s="175" t="s">
        <v>72</v>
      </c>
      <c r="AU98" s="175" t="s">
        <v>73</v>
      </c>
      <c r="AY98" s="174" t="s">
        <v>139</v>
      </c>
      <c r="BK98" s="176">
        <f>BK99+BK288+BK380+BK493+BK558+BK569+BK683+BK753</f>
        <v>0</v>
      </c>
    </row>
    <row r="99" spans="1:65" s="12" customFormat="1" ht="22.9" customHeight="1">
      <c r="B99" s="163"/>
      <c r="C99" s="164"/>
      <c r="D99" s="165" t="s">
        <v>72</v>
      </c>
      <c r="E99" s="177" t="s">
        <v>80</v>
      </c>
      <c r="F99" s="177" t="s">
        <v>140</v>
      </c>
      <c r="G99" s="164"/>
      <c r="H99" s="164"/>
      <c r="I99" s="167"/>
      <c r="J99" s="178">
        <f>BK99</f>
        <v>0</v>
      </c>
      <c r="K99" s="164"/>
      <c r="L99" s="169"/>
      <c r="M99" s="170"/>
      <c r="N99" s="171"/>
      <c r="O99" s="171"/>
      <c r="P99" s="172">
        <f>SUM(P100:P287)</f>
        <v>0</v>
      </c>
      <c r="Q99" s="171"/>
      <c r="R99" s="172">
        <f>SUM(R100:R287)</f>
        <v>630.19530999999995</v>
      </c>
      <c r="S99" s="171"/>
      <c r="T99" s="173">
        <f>SUM(T100:T287)</f>
        <v>0</v>
      </c>
      <c r="AR99" s="174" t="s">
        <v>80</v>
      </c>
      <c r="AT99" s="175" t="s">
        <v>72</v>
      </c>
      <c r="AU99" s="175" t="s">
        <v>80</v>
      </c>
      <c r="AY99" s="174" t="s">
        <v>139</v>
      </c>
      <c r="BK99" s="176">
        <f>SUM(BK100:BK287)</f>
        <v>0</v>
      </c>
    </row>
    <row r="100" spans="1:65" s="2" customFormat="1" ht="33" customHeight="1">
      <c r="A100" s="35"/>
      <c r="B100" s="36"/>
      <c r="C100" s="179" t="s">
        <v>80</v>
      </c>
      <c r="D100" s="179" t="s">
        <v>141</v>
      </c>
      <c r="E100" s="180" t="s">
        <v>142</v>
      </c>
      <c r="F100" s="181" t="s">
        <v>143</v>
      </c>
      <c r="G100" s="182" t="s">
        <v>144</v>
      </c>
      <c r="H100" s="183">
        <v>180</v>
      </c>
      <c r="I100" s="184"/>
      <c r="J100" s="185">
        <f>ROUND(I100*H100,2)</f>
        <v>0</v>
      </c>
      <c r="K100" s="181" t="s">
        <v>145</v>
      </c>
      <c r="L100" s="40"/>
      <c r="M100" s="186" t="s">
        <v>19</v>
      </c>
      <c r="N100" s="187" t="s">
        <v>44</v>
      </c>
      <c r="O100" s="65"/>
      <c r="P100" s="188">
        <f>O100*H100</f>
        <v>0</v>
      </c>
      <c r="Q100" s="188">
        <v>0</v>
      </c>
      <c r="R100" s="188">
        <f>Q100*H100</f>
        <v>0</v>
      </c>
      <c r="S100" s="188">
        <v>0</v>
      </c>
      <c r="T100" s="189">
        <f>S100*H100</f>
        <v>0</v>
      </c>
      <c r="U100" s="35"/>
      <c r="V100" s="35"/>
      <c r="W100" s="35"/>
      <c r="X100" s="35"/>
      <c r="Y100" s="35"/>
      <c r="Z100" s="35"/>
      <c r="AA100" s="35"/>
      <c r="AB100" s="35"/>
      <c r="AC100" s="35"/>
      <c r="AD100" s="35"/>
      <c r="AE100" s="35"/>
      <c r="AR100" s="190" t="s">
        <v>146</v>
      </c>
      <c r="AT100" s="190" t="s">
        <v>141</v>
      </c>
      <c r="AU100" s="190" t="s">
        <v>82</v>
      </c>
      <c r="AY100" s="18" t="s">
        <v>139</v>
      </c>
      <c r="BE100" s="191">
        <f>IF(N100="základní",J100,0)</f>
        <v>0</v>
      </c>
      <c r="BF100" s="191">
        <f>IF(N100="snížená",J100,0)</f>
        <v>0</v>
      </c>
      <c r="BG100" s="191">
        <f>IF(N100="zákl. přenesená",J100,0)</f>
        <v>0</v>
      </c>
      <c r="BH100" s="191">
        <f>IF(N100="sníž. přenesená",J100,0)</f>
        <v>0</v>
      </c>
      <c r="BI100" s="191">
        <f>IF(N100="nulová",J100,0)</f>
        <v>0</v>
      </c>
      <c r="BJ100" s="18" t="s">
        <v>80</v>
      </c>
      <c r="BK100" s="191">
        <f>ROUND(I100*H100,2)</f>
        <v>0</v>
      </c>
      <c r="BL100" s="18" t="s">
        <v>146</v>
      </c>
      <c r="BM100" s="190" t="s">
        <v>147</v>
      </c>
    </row>
    <row r="101" spans="1:65" s="2" customFormat="1" ht="29.25">
      <c r="A101" s="35"/>
      <c r="B101" s="36"/>
      <c r="C101" s="37"/>
      <c r="D101" s="192" t="s">
        <v>148</v>
      </c>
      <c r="E101" s="37"/>
      <c r="F101" s="193" t="s">
        <v>149</v>
      </c>
      <c r="G101" s="37"/>
      <c r="H101" s="37"/>
      <c r="I101" s="194"/>
      <c r="J101" s="37"/>
      <c r="K101" s="37"/>
      <c r="L101" s="40"/>
      <c r="M101" s="195"/>
      <c r="N101" s="196"/>
      <c r="O101" s="65"/>
      <c r="P101" s="65"/>
      <c r="Q101" s="65"/>
      <c r="R101" s="65"/>
      <c r="S101" s="65"/>
      <c r="T101" s="66"/>
      <c r="U101" s="35"/>
      <c r="V101" s="35"/>
      <c r="W101" s="35"/>
      <c r="X101" s="35"/>
      <c r="Y101" s="35"/>
      <c r="Z101" s="35"/>
      <c r="AA101" s="35"/>
      <c r="AB101" s="35"/>
      <c r="AC101" s="35"/>
      <c r="AD101" s="35"/>
      <c r="AE101" s="35"/>
      <c r="AT101" s="18" t="s">
        <v>148</v>
      </c>
      <c r="AU101" s="18" t="s">
        <v>82</v>
      </c>
    </row>
    <row r="102" spans="1:65" s="2" customFormat="1" ht="11.25">
      <c r="A102" s="35"/>
      <c r="B102" s="36"/>
      <c r="C102" s="37"/>
      <c r="D102" s="197" t="s">
        <v>150</v>
      </c>
      <c r="E102" s="37"/>
      <c r="F102" s="198" t="s">
        <v>151</v>
      </c>
      <c r="G102" s="37"/>
      <c r="H102" s="37"/>
      <c r="I102" s="194"/>
      <c r="J102" s="37"/>
      <c r="K102" s="37"/>
      <c r="L102" s="40"/>
      <c r="M102" s="195"/>
      <c r="N102" s="196"/>
      <c r="O102" s="65"/>
      <c r="P102" s="65"/>
      <c r="Q102" s="65"/>
      <c r="R102" s="65"/>
      <c r="S102" s="65"/>
      <c r="T102" s="66"/>
      <c r="U102" s="35"/>
      <c r="V102" s="35"/>
      <c r="W102" s="35"/>
      <c r="X102" s="35"/>
      <c r="Y102" s="35"/>
      <c r="Z102" s="35"/>
      <c r="AA102" s="35"/>
      <c r="AB102" s="35"/>
      <c r="AC102" s="35"/>
      <c r="AD102" s="35"/>
      <c r="AE102" s="35"/>
      <c r="AT102" s="18" t="s">
        <v>150</v>
      </c>
      <c r="AU102" s="18" t="s">
        <v>82</v>
      </c>
    </row>
    <row r="103" spans="1:65" s="13" customFormat="1" ht="11.25">
      <c r="B103" s="199"/>
      <c r="C103" s="200"/>
      <c r="D103" s="192" t="s">
        <v>152</v>
      </c>
      <c r="E103" s="201" t="s">
        <v>19</v>
      </c>
      <c r="F103" s="202" t="s">
        <v>153</v>
      </c>
      <c r="G103" s="200"/>
      <c r="H103" s="201" t="s">
        <v>19</v>
      </c>
      <c r="I103" s="203"/>
      <c r="J103" s="200"/>
      <c r="K103" s="200"/>
      <c r="L103" s="204"/>
      <c r="M103" s="205"/>
      <c r="N103" s="206"/>
      <c r="O103" s="206"/>
      <c r="P103" s="206"/>
      <c r="Q103" s="206"/>
      <c r="R103" s="206"/>
      <c r="S103" s="206"/>
      <c r="T103" s="207"/>
      <c r="AT103" s="208" t="s">
        <v>152</v>
      </c>
      <c r="AU103" s="208" t="s">
        <v>82</v>
      </c>
      <c r="AV103" s="13" t="s">
        <v>80</v>
      </c>
      <c r="AW103" s="13" t="s">
        <v>35</v>
      </c>
      <c r="AX103" s="13" t="s">
        <v>73</v>
      </c>
      <c r="AY103" s="208" t="s">
        <v>139</v>
      </c>
    </row>
    <row r="104" spans="1:65" s="14" customFormat="1" ht="11.25">
      <c r="B104" s="209"/>
      <c r="C104" s="210"/>
      <c r="D104" s="192" t="s">
        <v>152</v>
      </c>
      <c r="E104" s="211" t="s">
        <v>19</v>
      </c>
      <c r="F104" s="212" t="s">
        <v>154</v>
      </c>
      <c r="G104" s="210"/>
      <c r="H104" s="213">
        <v>180</v>
      </c>
      <c r="I104" s="214"/>
      <c r="J104" s="210"/>
      <c r="K104" s="210"/>
      <c r="L104" s="215"/>
      <c r="M104" s="216"/>
      <c r="N104" s="217"/>
      <c r="O104" s="217"/>
      <c r="P104" s="217"/>
      <c r="Q104" s="217"/>
      <c r="R104" s="217"/>
      <c r="S104" s="217"/>
      <c r="T104" s="218"/>
      <c r="AT104" s="219" t="s">
        <v>152</v>
      </c>
      <c r="AU104" s="219" t="s">
        <v>82</v>
      </c>
      <c r="AV104" s="14" t="s">
        <v>82</v>
      </c>
      <c r="AW104" s="14" t="s">
        <v>35</v>
      </c>
      <c r="AX104" s="14" t="s">
        <v>73</v>
      </c>
      <c r="AY104" s="219" t="s">
        <v>139</v>
      </c>
    </row>
    <row r="105" spans="1:65" s="15" customFormat="1" ht="11.25">
      <c r="B105" s="220"/>
      <c r="C105" s="221"/>
      <c r="D105" s="192" t="s">
        <v>152</v>
      </c>
      <c r="E105" s="222" t="s">
        <v>19</v>
      </c>
      <c r="F105" s="223" t="s">
        <v>155</v>
      </c>
      <c r="G105" s="221"/>
      <c r="H105" s="224">
        <v>180</v>
      </c>
      <c r="I105" s="225"/>
      <c r="J105" s="221"/>
      <c r="K105" s="221"/>
      <c r="L105" s="226"/>
      <c r="M105" s="227"/>
      <c r="N105" s="228"/>
      <c r="O105" s="228"/>
      <c r="P105" s="228"/>
      <c r="Q105" s="228"/>
      <c r="R105" s="228"/>
      <c r="S105" s="228"/>
      <c r="T105" s="229"/>
      <c r="AT105" s="230" t="s">
        <v>152</v>
      </c>
      <c r="AU105" s="230" t="s">
        <v>82</v>
      </c>
      <c r="AV105" s="15" t="s">
        <v>146</v>
      </c>
      <c r="AW105" s="15" t="s">
        <v>35</v>
      </c>
      <c r="AX105" s="15" t="s">
        <v>80</v>
      </c>
      <c r="AY105" s="230" t="s">
        <v>139</v>
      </c>
    </row>
    <row r="106" spans="1:65" s="2" customFormat="1" ht="16.5" customHeight="1">
      <c r="A106" s="35"/>
      <c r="B106" s="36"/>
      <c r="C106" s="179" t="s">
        <v>82</v>
      </c>
      <c r="D106" s="179" t="s">
        <v>141</v>
      </c>
      <c r="E106" s="180" t="s">
        <v>156</v>
      </c>
      <c r="F106" s="181" t="s">
        <v>157</v>
      </c>
      <c r="G106" s="182" t="s">
        <v>158</v>
      </c>
      <c r="H106" s="183">
        <v>60</v>
      </c>
      <c r="I106" s="184"/>
      <c r="J106" s="185">
        <f>ROUND(I106*H106,2)</f>
        <v>0</v>
      </c>
      <c r="K106" s="181" t="s">
        <v>145</v>
      </c>
      <c r="L106" s="40"/>
      <c r="M106" s="186" t="s">
        <v>19</v>
      </c>
      <c r="N106" s="187" t="s">
        <v>44</v>
      </c>
      <c r="O106" s="65"/>
      <c r="P106" s="188">
        <f>O106*H106</f>
        <v>0</v>
      </c>
      <c r="Q106" s="188">
        <v>2.1930000000000002E-2</v>
      </c>
      <c r="R106" s="188">
        <f>Q106*H106</f>
        <v>1.3158000000000001</v>
      </c>
      <c r="S106" s="188">
        <v>0</v>
      </c>
      <c r="T106" s="189">
        <f>S106*H106</f>
        <v>0</v>
      </c>
      <c r="U106" s="35"/>
      <c r="V106" s="35"/>
      <c r="W106" s="35"/>
      <c r="X106" s="35"/>
      <c r="Y106" s="35"/>
      <c r="Z106" s="35"/>
      <c r="AA106" s="35"/>
      <c r="AB106" s="35"/>
      <c r="AC106" s="35"/>
      <c r="AD106" s="35"/>
      <c r="AE106" s="35"/>
      <c r="AR106" s="190" t="s">
        <v>146</v>
      </c>
      <c r="AT106" s="190" t="s">
        <v>141</v>
      </c>
      <c r="AU106" s="190" t="s">
        <v>82</v>
      </c>
      <c r="AY106" s="18" t="s">
        <v>139</v>
      </c>
      <c r="BE106" s="191">
        <f>IF(N106="základní",J106,0)</f>
        <v>0</v>
      </c>
      <c r="BF106" s="191">
        <f>IF(N106="snížená",J106,0)</f>
        <v>0</v>
      </c>
      <c r="BG106" s="191">
        <f>IF(N106="zákl. přenesená",J106,0)</f>
        <v>0</v>
      </c>
      <c r="BH106" s="191">
        <f>IF(N106="sníž. přenesená",J106,0)</f>
        <v>0</v>
      </c>
      <c r="BI106" s="191">
        <f>IF(N106="nulová",J106,0)</f>
        <v>0</v>
      </c>
      <c r="BJ106" s="18" t="s">
        <v>80</v>
      </c>
      <c r="BK106" s="191">
        <f>ROUND(I106*H106,2)</f>
        <v>0</v>
      </c>
      <c r="BL106" s="18" t="s">
        <v>146</v>
      </c>
      <c r="BM106" s="190" t="s">
        <v>159</v>
      </c>
    </row>
    <row r="107" spans="1:65" s="2" customFormat="1" ht="11.25">
      <c r="A107" s="35"/>
      <c r="B107" s="36"/>
      <c r="C107" s="37"/>
      <c r="D107" s="192" t="s">
        <v>148</v>
      </c>
      <c r="E107" s="37"/>
      <c r="F107" s="193" t="s">
        <v>160</v>
      </c>
      <c r="G107" s="37"/>
      <c r="H107" s="37"/>
      <c r="I107" s="194"/>
      <c r="J107" s="37"/>
      <c r="K107" s="37"/>
      <c r="L107" s="40"/>
      <c r="M107" s="195"/>
      <c r="N107" s="196"/>
      <c r="O107" s="65"/>
      <c r="P107" s="65"/>
      <c r="Q107" s="65"/>
      <c r="R107" s="65"/>
      <c r="S107" s="65"/>
      <c r="T107" s="66"/>
      <c r="U107" s="35"/>
      <c r="V107" s="35"/>
      <c r="W107" s="35"/>
      <c r="X107" s="35"/>
      <c r="Y107" s="35"/>
      <c r="Z107" s="35"/>
      <c r="AA107" s="35"/>
      <c r="AB107" s="35"/>
      <c r="AC107" s="35"/>
      <c r="AD107" s="35"/>
      <c r="AE107" s="35"/>
      <c r="AT107" s="18" t="s">
        <v>148</v>
      </c>
      <c r="AU107" s="18" t="s">
        <v>82</v>
      </c>
    </row>
    <row r="108" spans="1:65" s="2" customFormat="1" ht="11.25">
      <c r="A108" s="35"/>
      <c r="B108" s="36"/>
      <c r="C108" s="37"/>
      <c r="D108" s="197" t="s">
        <v>150</v>
      </c>
      <c r="E108" s="37"/>
      <c r="F108" s="198" t="s">
        <v>161</v>
      </c>
      <c r="G108" s="37"/>
      <c r="H108" s="37"/>
      <c r="I108" s="194"/>
      <c r="J108" s="37"/>
      <c r="K108" s="37"/>
      <c r="L108" s="40"/>
      <c r="M108" s="195"/>
      <c r="N108" s="196"/>
      <c r="O108" s="65"/>
      <c r="P108" s="65"/>
      <c r="Q108" s="65"/>
      <c r="R108" s="65"/>
      <c r="S108" s="65"/>
      <c r="T108" s="66"/>
      <c r="U108" s="35"/>
      <c r="V108" s="35"/>
      <c r="W108" s="35"/>
      <c r="X108" s="35"/>
      <c r="Y108" s="35"/>
      <c r="Z108" s="35"/>
      <c r="AA108" s="35"/>
      <c r="AB108" s="35"/>
      <c r="AC108" s="35"/>
      <c r="AD108" s="35"/>
      <c r="AE108" s="35"/>
      <c r="AT108" s="18" t="s">
        <v>150</v>
      </c>
      <c r="AU108" s="18" t="s">
        <v>82</v>
      </c>
    </row>
    <row r="109" spans="1:65" s="13" customFormat="1" ht="22.5">
      <c r="B109" s="199"/>
      <c r="C109" s="200"/>
      <c r="D109" s="192" t="s">
        <v>152</v>
      </c>
      <c r="E109" s="201" t="s">
        <v>19</v>
      </c>
      <c r="F109" s="202" t="s">
        <v>162</v>
      </c>
      <c r="G109" s="200"/>
      <c r="H109" s="201" t="s">
        <v>19</v>
      </c>
      <c r="I109" s="203"/>
      <c r="J109" s="200"/>
      <c r="K109" s="200"/>
      <c r="L109" s="204"/>
      <c r="M109" s="205"/>
      <c r="N109" s="206"/>
      <c r="O109" s="206"/>
      <c r="P109" s="206"/>
      <c r="Q109" s="206"/>
      <c r="R109" s="206"/>
      <c r="S109" s="206"/>
      <c r="T109" s="207"/>
      <c r="AT109" s="208" t="s">
        <v>152</v>
      </c>
      <c r="AU109" s="208" t="s">
        <v>82</v>
      </c>
      <c r="AV109" s="13" t="s">
        <v>80</v>
      </c>
      <c r="AW109" s="13" t="s">
        <v>35</v>
      </c>
      <c r="AX109" s="13" t="s">
        <v>73</v>
      </c>
      <c r="AY109" s="208" t="s">
        <v>139</v>
      </c>
    </row>
    <row r="110" spans="1:65" s="14" customFormat="1" ht="11.25">
      <c r="B110" s="209"/>
      <c r="C110" s="210"/>
      <c r="D110" s="192" t="s">
        <v>152</v>
      </c>
      <c r="E110" s="211" t="s">
        <v>19</v>
      </c>
      <c r="F110" s="212" t="s">
        <v>163</v>
      </c>
      <c r="G110" s="210"/>
      <c r="H110" s="213">
        <v>60</v>
      </c>
      <c r="I110" s="214"/>
      <c r="J110" s="210"/>
      <c r="K110" s="210"/>
      <c r="L110" s="215"/>
      <c r="M110" s="216"/>
      <c r="N110" s="217"/>
      <c r="O110" s="217"/>
      <c r="P110" s="217"/>
      <c r="Q110" s="217"/>
      <c r="R110" s="217"/>
      <c r="S110" s="217"/>
      <c r="T110" s="218"/>
      <c r="AT110" s="219" t="s">
        <v>152</v>
      </c>
      <c r="AU110" s="219" t="s">
        <v>82</v>
      </c>
      <c r="AV110" s="14" t="s">
        <v>82</v>
      </c>
      <c r="AW110" s="14" t="s">
        <v>35</v>
      </c>
      <c r="AX110" s="14" t="s">
        <v>73</v>
      </c>
      <c r="AY110" s="219" t="s">
        <v>139</v>
      </c>
    </row>
    <row r="111" spans="1:65" s="15" customFormat="1" ht="11.25">
      <c r="B111" s="220"/>
      <c r="C111" s="221"/>
      <c r="D111" s="192" t="s">
        <v>152</v>
      </c>
      <c r="E111" s="222" t="s">
        <v>19</v>
      </c>
      <c r="F111" s="223" t="s">
        <v>155</v>
      </c>
      <c r="G111" s="221"/>
      <c r="H111" s="224">
        <v>60</v>
      </c>
      <c r="I111" s="225"/>
      <c r="J111" s="221"/>
      <c r="K111" s="221"/>
      <c r="L111" s="226"/>
      <c r="M111" s="227"/>
      <c r="N111" s="228"/>
      <c r="O111" s="228"/>
      <c r="P111" s="228"/>
      <c r="Q111" s="228"/>
      <c r="R111" s="228"/>
      <c r="S111" s="228"/>
      <c r="T111" s="229"/>
      <c r="AT111" s="230" t="s">
        <v>152</v>
      </c>
      <c r="AU111" s="230" t="s">
        <v>82</v>
      </c>
      <c r="AV111" s="15" t="s">
        <v>146</v>
      </c>
      <c r="AW111" s="15" t="s">
        <v>35</v>
      </c>
      <c r="AX111" s="15" t="s">
        <v>80</v>
      </c>
      <c r="AY111" s="230" t="s">
        <v>139</v>
      </c>
    </row>
    <row r="112" spans="1:65" s="2" customFormat="1" ht="24.2" customHeight="1">
      <c r="A112" s="35"/>
      <c r="B112" s="36"/>
      <c r="C112" s="179" t="s">
        <v>164</v>
      </c>
      <c r="D112" s="179" t="s">
        <v>141</v>
      </c>
      <c r="E112" s="180" t="s">
        <v>165</v>
      </c>
      <c r="F112" s="181" t="s">
        <v>166</v>
      </c>
      <c r="G112" s="182" t="s">
        <v>167</v>
      </c>
      <c r="H112" s="183">
        <v>432</v>
      </c>
      <c r="I112" s="184"/>
      <c r="J112" s="185">
        <f>ROUND(I112*H112,2)</f>
        <v>0</v>
      </c>
      <c r="K112" s="181" t="s">
        <v>145</v>
      </c>
      <c r="L112" s="40"/>
      <c r="M112" s="186" t="s">
        <v>19</v>
      </c>
      <c r="N112" s="187" t="s">
        <v>44</v>
      </c>
      <c r="O112" s="65"/>
      <c r="P112" s="188">
        <f>O112*H112</f>
        <v>0</v>
      </c>
      <c r="Q112" s="188">
        <v>3.0000000000000001E-5</v>
      </c>
      <c r="R112" s="188">
        <f>Q112*H112</f>
        <v>1.2960000000000001E-2</v>
      </c>
      <c r="S112" s="188">
        <v>0</v>
      </c>
      <c r="T112" s="189">
        <f>S112*H112</f>
        <v>0</v>
      </c>
      <c r="U112" s="35"/>
      <c r="V112" s="35"/>
      <c r="W112" s="35"/>
      <c r="X112" s="35"/>
      <c r="Y112" s="35"/>
      <c r="Z112" s="35"/>
      <c r="AA112" s="35"/>
      <c r="AB112" s="35"/>
      <c r="AC112" s="35"/>
      <c r="AD112" s="35"/>
      <c r="AE112" s="35"/>
      <c r="AR112" s="190" t="s">
        <v>146</v>
      </c>
      <c r="AT112" s="190" t="s">
        <v>141</v>
      </c>
      <c r="AU112" s="190" t="s">
        <v>82</v>
      </c>
      <c r="AY112" s="18" t="s">
        <v>139</v>
      </c>
      <c r="BE112" s="191">
        <f>IF(N112="základní",J112,0)</f>
        <v>0</v>
      </c>
      <c r="BF112" s="191">
        <f>IF(N112="snížená",J112,0)</f>
        <v>0</v>
      </c>
      <c r="BG112" s="191">
        <f>IF(N112="zákl. přenesená",J112,0)</f>
        <v>0</v>
      </c>
      <c r="BH112" s="191">
        <f>IF(N112="sníž. přenesená",J112,0)</f>
        <v>0</v>
      </c>
      <c r="BI112" s="191">
        <f>IF(N112="nulová",J112,0)</f>
        <v>0</v>
      </c>
      <c r="BJ112" s="18" t="s">
        <v>80</v>
      </c>
      <c r="BK112" s="191">
        <f>ROUND(I112*H112,2)</f>
        <v>0</v>
      </c>
      <c r="BL112" s="18" t="s">
        <v>146</v>
      </c>
      <c r="BM112" s="190" t="s">
        <v>168</v>
      </c>
    </row>
    <row r="113" spans="1:65" s="2" customFormat="1" ht="19.5">
      <c r="A113" s="35"/>
      <c r="B113" s="36"/>
      <c r="C113" s="37"/>
      <c r="D113" s="192" t="s">
        <v>148</v>
      </c>
      <c r="E113" s="37"/>
      <c r="F113" s="193" t="s">
        <v>169</v>
      </c>
      <c r="G113" s="37"/>
      <c r="H113" s="37"/>
      <c r="I113" s="194"/>
      <c r="J113" s="37"/>
      <c r="K113" s="37"/>
      <c r="L113" s="40"/>
      <c r="M113" s="195"/>
      <c r="N113" s="196"/>
      <c r="O113" s="65"/>
      <c r="P113" s="65"/>
      <c r="Q113" s="65"/>
      <c r="R113" s="65"/>
      <c r="S113" s="65"/>
      <c r="T113" s="66"/>
      <c r="U113" s="35"/>
      <c r="V113" s="35"/>
      <c r="W113" s="35"/>
      <c r="X113" s="35"/>
      <c r="Y113" s="35"/>
      <c r="Z113" s="35"/>
      <c r="AA113" s="35"/>
      <c r="AB113" s="35"/>
      <c r="AC113" s="35"/>
      <c r="AD113" s="35"/>
      <c r="AE113" s="35"/>
      <c r="AT113" s="18" t="s">
        <v>148</v>
      </c>
      <c r="AU113" s="18" t="s">
        <v>82</v>
      </c>
    </row>
    <row r="114" spans="1:65" s="2" customFormat="1" ht="11.25">
      <c r="A114" s="35"/>
      <c r="B114" s="36"/>
      <c r="C114" s="37"/>
      <c r="D114" s="197" t="s">
        <v>150</v>
      </c>
      <c r="E114" s="37"/>
      <c r="F114" s="198" t="s">
        <v>170</v>
      </c>
      <c r="G114" s="37"/>
      <c r="H114" s="37"/>
      <c r="I114" s="194"/>
      <c r="J114" s="37"/>
      <c r="K114" s="37"/>
      <c r="L114" s="40"/>
      <c r="M114" s="195"/>
      <c r="N114" s="196"/>
      <c r="O114" s="65"/>
      <c r="P114" s="65"/>
      <c r="Q114" s="65"/>
      <c r="R114" s="65"/>
      <c r="S114" s="65"/>
      <c r="T114" s="66"/>
      <c r="U114" s="35"/>
      <c r="V114" s="35"/>
      <c r="W114" s="35"/>
      <c r="X114" s="35"/>
      <c r="Y114" s="35"/>
      <c r="Z114" s="35"/>
      <c r="AA114" s="35"/>
      <c r="AB114" s="35"/>
      <c r="AC114" s="35"/>
      <c r="AD114" s="35"/>
      <c r="AE114" s="35"/>
      <c r="AT114" s="18" t="s">
        <v>150</v>
      </c>
      <c r="AU114" s="18" t="s">
        <v>82</v>
      </c>
    </row>
    <row r="115" spans="1:65" s="13" customFormat="1" ht="11.25">
      <c r="B115" s="199"/>
      <c r="C115" s="200"/>
      <c r="D115" s="192" t="s">
        <v>152</v>
      </c>
      <c r="E115" s="201" t="s">
        <v>19</v>
      </c>
      <c r="F115" s="202" t="s">
        <v>171</v>
      </c>
      <c r="G115" s="200"/>
      <c r="H115" s="201" t="s">
        <v>19</v>
      </c>
      <c r="I115" s="203"/>
      <c r="J115" s="200"/>
      <c r="K115" s="200"/>
      <c r="L115" s="204"/>
      <c r="M115" s="205"/>
      <c r="N115" s="206"/>
      <c r="O115" s="206"/>
      <c r="P115" s="206"/>
      <c r="Q115" s="206"/>
      <c r="R115" s="206"/>
      <c r="S115" s="206"/>
      <c r="T115" s="207"/>
      <c r="AT115" s="208" t="s">
        <v>152</v>
      </c>
      <c r="AU115" s="208" t="s">
        <v>82</v>
      </c>
      <c r="AV115" s="13" t="s">
        <v>80</v>
      </c>
      <c r="AW115" s="13" t="s">
        <v>35</v>
      </c>
      <c r="AX115" s="13" t="s">
        <v>73</v>
      </c>
      <c r="AY115" s="208" t="s">
        <v>139</v>
      </c>
    </row>
    <row r="116" spans="1:65" s="14" customFormat="1" ht="11.25">
      <c r="B116" s="209"/>
      <c r="C116" s="210"/>
      <c r="D116" s="192" t="s">
        <v>152</v>
      </c>
      <c r="E116" s="211" t="s">
        <v>19</v>
      </c>
      <c r="F116" s="212" t="s">
        <v>172</v>
      </c>
      <c r="G116" s="210"/>
      <c r="H116" s="213">
        <v>432</v>
      </c>
      <c r="I116" s="214"/>
      <c r="J116" s="210"/>
      <c r="K116" s="210"/>
      <c r="L116" s="215"/>
      <c r="M116" s="216"/>
      <c r="N116" s="217"/>
      <c r="O116" s="217"/>
      <c r="P116" s="217"/>
      <c r="Q116" s="217"/>
      <c r="R116" s="217"/>
      <c r="S116" s="217"/>
      <c r="T116" s="218"/>
      <c r="AT116" s="219" t="s">
        <v>152</v>
      </c>
      <c r="AU116" s="219" t="s">
        <v>82</v>
      </c>
      <c r="AV116" s="14" t="s">
        <v>82</v>
      </c>
      <c r="AW116" s="14" t="s">
        <v>35</v>
      </c>
      <c r="AX116" s="14" t="s">
        <v>73</v>
      </c>
      <c r="AY116" s="219" t="s">
        <v>139</v>
      </c>
    </row>
    <row r="117" spans="1:65" s="15" customFormat="1" ht="11.25">
      <c r="B117" s="220"/>
      <c r="C117" s="221"/>
      <c r="D117" s="192" t="s">
        <v>152</v>
      </c>
      <c r="E117" s="222" t="s">
        <v>19</v>
      </c>
      <c r="F117" s="223" t="s">
        <v>155</v>
      </c>
      <c r="G117" s="221"/>
      <c r="H117" s="224">
        <v>432</v>
      </c>
      <c r="I117" s="225"/>
      <c r="J117" s="221"/>
      <c r="K117" s="221"/>
      <c r="L117" s="226"/>
      <c r="M117" s="227"/>
      <c r="N117" s="228"/>
      <c r="O117" s="228"/>
      <c r="P117" s="228"/>
      <c r="Q117" s="228"/>
      <c r="R117" s="228"/>
      <c r="S117" s="228"/>
      <c r="T117" s="229"/>
      <c r="AT117" s="230" t="s">
        <v>152</v>
      </c>
      <c r="AU117" s="230" t="s">
        <v>82</v>
      </c>
      <c r="AV117" s="15" t="s">
        <v>146</v>
      </c>
      <c r="AW117" s="15" t="s">
        <v>35</v>
      </c>
      <c r="AX117" s="15" t="s">
        <v>80</v>
      </c>
      <c r="AY117" s="230" t="s">
        <v>139</v>
      </c>
    </row>
    <row r="118" spans="1:65" s="2" customFormat="1" ht="24.2" customHeight="1">
      <c r="A118" s="35"/>
      <c r="B118" s="36"/>
      <c r="C118" s="179" t="s">
        <v>146</v>
      </c>
      <c r="D118" s="179" t="s">
        <v>141</v>
      </c>
      <c r="E118" s="180" t="s">
        <v>173</v>
      </c>
      <c r="F118" s="181" t="s">
        <v>174</v>
      </c>
      <c r="G118" s="182" t="s">
        <v>175</v>
      </c>
      <c r="H118" s="183">
        <v>7</v>
      </c>
      <c r="I118" s="184"/>
      <c r="J118" s="185">
        <f>ROUND(I118*H118,2)</f>
        <v>0</v>
      </c>
      <c r="K118" s="181" t="s">
        <v>145</v>
      </c>
      <c r="L118" s="40"/>
      <c r="M118" s="186" t="s">
        <v>19</v>
      </c>
      <c r="N118" s="187" t="s">
        <v>44</v>
      </c>
      <c r="O118" s="65"/>
      <c r="P118" s="188">
        <f>O118*H118</f>
        <v>0</v>
      </c>
      <c r="Q118" s="188">
        <v>0</v>
      </c>
      <c r="R118" s="188">
        <f>Q118*H118</f>
        <v>0</v>
      </c>
      <c r="S118" s="188">
        <v>0</v>
      </c>
      <c r="T118" s="189">
        <f>S118*H118</f>
        <v>0</v>
      </c>
      <c r="U118" s="35"/>
      <c r="V118" s="35"/>
      <c r="W118" s="35"/>
      <c r="X118" s="35"/>
      <c r="Y118" s="35"/>
      <c r="Z118" s="35"/>
      <c r="AA118" s="35"/>
      <c r="AB118" s="35"/>
      <c r="AC118" s="35"/>
      <c r="AD118" s="35"/>
      <c r="AE118" s="35"/>
      <c r="AR118" s="190" t="s">
        <v>146</v>
      </c>
      <c r="AT118" s="190" t="s">
        <v>141</v>
      </c>
      <c r="AU118" s="190" t="s">
        <v>82</v>
      </c>
      <c r="AY118" s="18" t="s">
        <v>139</v>
      </c>
      <c r="BE118" s="191">
        <f>IF(N118="základní",J118,0)</f>
        <v>0</v>
      </c>
      <c r="BF118" s="191">
        <f>IF(N118="snížená",J118,0)</f>
        <v>0</v>
      </c>
      <c r="BG118" s="191">
        <f>IF(N118="zákl. přenesená",J118,0)</f>
        <v>0</v>
      </c>
      <c r="BH118" s="191">
        <f>IF(N118="sníž. přenesená",J118,0)</f>
        <v>0</v>
      </c>
      <c r="BI118" s="191">
        <f>IF(N118="nulová",J118,0)</f>
        <v>0</v>
      </c>
      <c r="BJ118" s="18" t="s">
        <v>80</v>
      </c>
      <c r="BK118" s="191">
        <f>ROUND(I118*H118,2)</f>
        <v>0</v>
      </c>
      <c r="BL118" s="18" t="s">
        <v>146</v>
      </c>
      <c r="BM118" s="190" t="s">
        <v>176</v>
      </c>
    </row>
    <row r="119" spans="1:65" s="2" customFormat="1" ht="19.5">
      <c r="A119" s="35"/>
      <c r="B119" s="36"/>
      <c r="C119" s="37"/>
      <c r="D119" s="192" t="s">
        <v>148</v>
      </c>
      <c r="E119" s="37"/>
      <c r="F119" s="193" t="s">
        <v>177</v>
      </c>
      <c r="G119" s="37"/>
      <c r="H119" s="37"/>
      <c r="I119" s="194"/>
      <c r="J119" s="37"/>
      <c r="K119" s="37"/>
      <c r="L119" s="40"/>
      <c r="M119" s="195"/>
      <c r="N119" s="196"/>
      <c r="O119" s="65"/>
      <c r="P119" s="65"/>
      <c r="Q119" s="65"/>
      <c r="R119" s="65"/>
      <c r="S119" s="65"/>
      <c r="T119" s="66"/>
      <c r="U119" s="35"/>
      <c r="V119" s="35"/>
      <c r="W119" s="35"/>
      <c r="X119" s="35"/>
      <c r="Y119" s="35"/>
      <c r="Z119" s="35"/>
      <c r="AA119" s="35"/>
      <c r="AB119" s="35"/>
      <c r="AC119" s="35"/>
      <c r="AD119" s="35"/>
      <c r="AE119" s="35"/>
      <c r="AT119" s="18" t="s">
        <v>148</v>
      </c>
      <c r="AU119" s="18" t="s">
        <v>82</v>
      </c>
    </row>
    <row r="120" spans="1:65" s="2" customFormat="1" ht="11.25">
      <c r="A120" s="35"/>
      <c r="B120" s="36"/>
      <c r="C120" s="37"/>
      <c r="D120" s="197" t="s">
        <v>150</v>
      </c>
      <c r="E120" s="37"/>
      <c r="F120" s="198" t="s">
        <v>178</v>
      </c>
      <c r="G120" s="37"/>
      <c r="H120" s="37"/>
      <c r="I120" s="194"/>
      <c r="J120" s="37"/>
      <c r="K120" s="37"/>
      <c r="L120" s="40"/>
      <c r="M120" s="195"/>
      <c r="N120" s="196"/>
      <c r="O120" s="65"/>
      <c r="P120" s="65"/>
      <c r="Q120" s="65"/>
      <c r="R120" s="65"/>
      <c r="S120" s="65"/>
      <c r="T120" s="66"/>
      <c r="U120" s="35"/>
      <c r="V120" s="35"/>
      <c r="W120" s="35"/>
      <c r="X120" s="35"/>
      <c r="Y120" s="35"/>
      <c r="Z120" s="35"/>
      <c r="AA120" s="35"/>
      <c r="AB120" s="35"/>
      <c r="AC120" s="35"/>
      <c r="AD120" s="35"/>
      <c r="AE120" s="35"/>
      <c r="AT120" s="18" t="s">
        <v>150</v>
      </c>
      <c r="AU120" s="18" t="s">
        <v>82</v>
      </c>
    </row>
    <row r="121" spans="1:65" s="14" customFormat="1" ht="11.25">
      <c r="B121" s="209"/>
      <c r="C121" s="210"/>
      <c r="D121" s="192" t="s">
        <v>152</v>
      </c>
      <c r="E121" s="211" t="s">
        <v>19</v>
      </c>
      <c r="F121" s="212" t="s">
        <v>179</v>
      </c>
      <c r="G121" s="210"/>
      <c r="H121" s="213">
        <v>7</v>
      </c>
      <c r="I121" s="214"/>
      <c r="J121" s="210"/>
      <c r="K121" s="210"/>
      <c r="L121" s="215"/>
      <c r="M121" s="216"/>
      <c r="N121" s="217"/>
      <c r="O121" s="217"/>
      <c r="P121" s="217"/>
      <c r="Q121" s="217"/>
      <c r="R121" s="217"/>
      <c r="S121" s="217"/>
      <c r="T121" s="218"/>
      <c r="AT121" s="219" t="s">
        <v>152</v>
      </c>
      <c r="AU121" s="219" t="s">
        <v>82</v>
      </c>
      <c r="AV121" s="14" t="s">
        <v>82</v>
      </c>
      <c r="AW121" s="14" t="s">
        <v>35</v>
      </c>
      <c r="AX121" s="14" t="s">
        <v>73</v>
      </c>
      <c r="AY121" s="219" t="s">
        <v>139</v>
      </c>
    </row>
    <row r="122" spans="1:65" s="15" customFormat="1" ht="11.25">
      <c r="B122" s="220"/>
      <c r="C122" s="221"/>
      <c r="D122" s="192" t="s">
        <v>152</v>
      </c>
      <c r="E122" s="222" t="s">
        <v>19</v>
      </c>
      <c r="F122" s="223" t="s">
        <v>155</v>
      </c>
      <c r="G122" s="221"/>
      <c r="H122" s="224">
        <v>7</v>
      </c>
      <c r="I122" s="225"/>
      <c r="J122" s="221"/>
      <c r="K122" s="221"/>
      <c r="L122" s="226"/>
      <c r="M122" s="227"/>
      <c r="N122" s="228"/>
      <c r="O122" s="228"/>
      <c r="P122" s="228"/>
      <c r="Q122" s="228"/>
      <c r="R122" s="228"/>
      <c r="S122" s="228"/>
      <c r="T122" s="229"/>
      <c r="AT122" s="230" t="s">
        <v>152</v>
      </c>
      <c r="AU122" s="230" t="s">
        <v>82</v>
      </c>
      <c r="AV122" s="15" t="s">
        <v>146</v>
      </c>
      <c r="AW122" s="15" t="s">
        <v>35</v>
      </c>
      <c r="AX122" s="15" t="s">
        <v>80</v>
      </c>
      <c r="AY122" s="230" t="s">
        <v>139</v>
      </c>
    </row>
    <row r="123" spans="1:65" s="2" customFormat="1" ht="24.2" customHeight="1">
      <c r="A123" s="35"/>
      <c r="B123" s="36"/>
      <c r="C123" s="179" t="s">
        <v>180</v>
      </c>
      <c r="D123" s="179" t="s">
        <v>141</v>
      </c>
      <c r="E123" s="180" t="s">
        <v>181</v>
      </c>
      <c r="F123" s="181" t="s">
        <v>182</v>
      </c>
      <c r="G123" s="182" t="s">
        <v>158</v>
      </c>
      <c r="H123" s="183">
        <v>44</v>
      </c>
      <c r="I123" s="184"/>
      <c r="J123" s="185">
        <f>ROUND(I123*H123,2)</f>
        <v>0</v>
      </c>
      <c r="K123" s="181" t="s">
        <v>145</v>
      </c>
      <c r="L123" s="40"/>
      <c r="M123" s="186" t="s">
        <v>19</v>
      </c>
      <c r="N123" s="187" t="s">
        <v>44</v>
      </c>
      <c r="O123" s="65"/>
      <c r="P123" s="188">
        <f>O123*H123</f>
        <v>0</v>
      </c>
      <c r="Q123" s="188">
        <v>3.6900000000000002E-2</v>
      </c>
      <c r="R123" s="188">
        <f>Q123*H123</f>
        <v>1.6236000000000002</v>
      </c>
      <c r="S123" s="188">
        <v>0</v>
      </c>
      <c r="T123" s="189">
        <f>S123*H123</f>
        <v>0</v>
      </c>
      <c r="U123" s="35"/>
      <c r="V123" s="35"/>
      <c r="W123" s="35"/>
      <c r="X123" s="35"/>
      <c r="Y123" s="35"/>
      <c r="Z123" s="35"/>
      <c r="AA123" s="35"/>
      <c r="AB123" s="35"/>
      <c r="AC123" s="35"/>
      <c r="AD123" s="35"/>
      <c r="AE123" s="35"/>
      <c r="AR123" s="190" t="s">
        <v>146</v>
      </c>
      <c r="AT123" s="190" t="s">
        <v>141</v>
      </c>
      <c r="AU123" s="190" t="s">
        <v>82</v>
      </c>
      <c r="AY123" s="18" t="s">
        <v>139</v>
      </c>
      <c r="BE123" s="191">
        <f>IF(N123="základní",J123,0)</f>
        <v>0</v>
      </c>
      <c r="BF123" s="191">
        <f>IF(N123="snížená",J123,0)</f>
        <v>0</v>
      </c>
      <c r="BG123" s="191">
        <f>IF(N123="zákl. přenesená",J123,0)</f>
        <v>0</v>
      </c>
      <c r="BH123" s="191">
        <f>IF(N123="sníž. přenesená",J123,0)</f>
        <v>0</v>
      </c>
      <c r="BI123" s="191">
        <f>IF(N123="nulová",J123,0)</f>
        <v>0</v>
      </c>
      <c r="BJ123" s="18" t="s">
        <v>80</v>
      </c>
      <c r="BK123" s="191">
        <f>ROUND(I123*H123,2)</f>
        <v>0</v>
      </c>
      <c r="BL123" s="18" t="s">
        <v>146</v>
      </c>
      <c r="BM123" s="190" t="s">
        <v>183</v>
      </c>
    </row>
    <row r="124" spans="1:65" s="2" customFormat="1" ht="58.5">
      <c r="A124" s="35"/>
      <c r="B124" s="36"/>
      <c r="C124" s="37"/>
      <c r="D124" s="192" t="s">
        <v>148</v>
      </c>
      <c r="E124" s="37"/>
      <c r="F124" s="193" t="s">
        <v>184</v>
      </c>
      <c r="G124" s="37"/>
      <c r="H124" s="37"/>
      <c r="I124" s="194"/>
      <c r="J124" s="37"/>
      <c r="K124" s="37"/>
      <c r="L124" s="40"/>
      <c r="M124" s="195"/>
      <c r="N124" s="196"/>
      <c r="O124" s="65"/>
      <c r="P124" s="65"/>
      <c r="Q124" s="65"/>
      <c r="R124" s="65"/>
      <c r="S124" s="65"/>
      <c r="T124" s="66"/>
      <c r="U124" s="35"/>
      <c r="V124" s="35"/>
      <c r="W124" s="35"/>
      <c r="X124" s="35"/>
      <c r="Y124" s="35"/>
      <c r="Z124" s="35"/>
      <c r="AA124" s="35"/>
      <c r="AB124" s="35"/>
      <c r="AC124" s="35"/>
      <c r="AD124" s="35"/>
      <c r="AE124" s="35"/>
      <c r="AT124" s="18" t="s">
        <v>148</v>
      </c>
      <c r="AU124" s="18" t="s">
        <v>82</v>
      </c>
    </row>
    <row r="125" spans="1:65" s="2" customFormat="1" ht="11.25">
      <c r="A125" s="35"/>
      <c r="B125" s="36"/>
      <c r="C125" s="37"/>
      <c r="D125" s="197" t="s">
        <v>150</v>
      </c>
      <c r="E125" s="37"/>
      <c r="F125" s="198" t="s">
        <v>185</v>
      </c>
      <c r="G125" s="37"/>
      <c r="H125" s="37"/>
      <c r="I125" s="194"/>
      <c r="J125" s="37"/>
      <c r="K125" s="37"/>
      <c r="L125" s="40"/>
      <c r="M125" s="195"/>
      <c r="N125" s="196"/>
      <c r="O125" s="65"/>
      <c r="P125" s="65"/>
      <c r="Q125" s="65"/>
      <c r="R125" s="65"/>
      <c r="S125" s="65"/>
      <c r="T125" s="66"/>
      <c r="U125" s="35"/>
      <c r="V125" s="35"/>
      <c r="W125" s="35"/>
      <c r="X125" s="35"/>
      <c r="Y125" s="35"/>
      <c r="Z125" s="35"/>
      <c r="AA125" s="35"/>
      <c r="AB125" s="35"/>
      <c r="AC125" s="35"/>
      <c r="AD125" s="35"/>
      <c r="AE125" s="35"/>
      <c r="AT125" s="18" t="s">
        <v>150</v>
      </c>
      <c r="AU125" s="18" t="s">
        <v>82</v>
      </c>
    </row>
    <row r="126" spans="1:65" s="13" customFormat="1" ht="22.5">
      <c r="B126" s="199"/>
      <c r="C126" s="200"/>
      <c r="D126" s="192" t="s">
        <v>152</v>
      </c>
      <c r="E126" s="201" t="s">
        <v>19</v>
      </c>
      <c r="F126" s="202" t="s">
        <v>186</v>
      </c>
      <c r="G126" s="200"/>
      <c r="H126" s="201" t="s">
        <v>19</v>
      </c>
      <c r="I126" s="203"/>
      <c r="J126" s="200"/>
      <c r="K126" s="200"/>
      <c r="L126" s="204"/>
      <c r="M126" s="205"/>
      <c r="N126" s="206"/>
      <c r="O126" s="206"/>
      <c r="P126" s="206"/>
      <c r="Q126" s="206"/>
      <c r="R126" s="206"/>
      <c r="S126" s="206"/>
      <c r="T126" s="207"/>
      <c r="AT126" s="208" t="s">
        <v>152</v>
      </c>
      <c r="AU126" s="208" t="s">
        <v>82</v>
      </c>
      <c r="AV126" s="13" t="s">
        <v>80</v>
      </c>
      <c r="AW126" s="13" t="s">
        <v>35</v>
      </c>
      <c r="AX126" s="13" t="s">
        <v>73</v>
      </c>
      <c r="AY126" s="208" t="s">
        <v>139</v>
      </c>
    </row>
    <row r="127" spans="1:65" s="14" customFormat="1" ht="11.25">
      <c r="B127" s="209"/>
      <c r="C127" s="210"/>
      <c r="D127" s="192" t="s">
        <v>152</v>
      </c>
      <c r="E127" s="211" t="s">
        <v>19</v>
      </c>
      <c r="F127" s="212" t="s">
        <v>187</v>
      </c>
      <c r="G127" s="210"/>
      <c r="H127" s="213">
        <v>22</v>
      </c>
      <c r="I127" s="214"/>
      <c r="J127" s="210"/>
      <c r="K127" s="210"/>
      <c r="L127" s="215"/>
      <c r="M127" s="216"/>
      <c r="N127" s="217"/>
      <c r="O127" s="217"/>
      <c r="P127" s="217"/>
      <c r="Q127" s="217"/>
      <c r="R127" s="217"/>
      <c r="S127" s="217"/>
      <c r="T127" s="218"/>
      <c r="AT127" s="219" t="s">
        <v>152</v>
      </c>
      <c r="AU127" s="219" t="s">
        <v>82</v>
      </c>
      <c r="AV127" s="14" t="s">
        <v>82</v>
      </c>
      <c r="AW127" s="14" t="s">
        <v>35</v>
      </c>
      <c r="AX127" s="14" t="s">
        <v>73</v>
      </c>
      <c r="AY127" s="219" t="s">
        <v>139</v>
      </c>
    </row>
    <row r="128" spans="1:65" s="14" customFormat="1" ht="11.25">
      <c r="B128" s="209"/>
      <c r="C128" s="210"/>
      <c r="D128" s="192" t="s">
        <v>152</v>
      </c>
      <c r="E128" s="211" t="s">
        <v>19</v>
      </c>
      <c r="F128" s="212" t="s">
        <v>188</v>
      </c>
      <c r="G128" s="210"/>
      <c r="H128" s="213">
        <v>22</v>
      </c>
      <c r="I128" s="214"/>
      <c r="J128" s="210"/>
      <c r="K128" s="210"/>
      <c r="L128" s="215"/>
      <c r="M128" s="216"/>
      <c r="N128" s="217"/>
      <c r="O128" s="217"/>
      <c r="P128" s="217"/>
      <c r="Q128" s="217"/>
      <c r="R128" s="217"/>
      <c r="S128" s="217"/>
      <c r="T128" s="218"/>
      <c r="AT128" s="219" t="s">
        <v>152</v>
      </c>
      <c r="AU128" s="219" t="s">
        <v>82</v>
      </c>
      <c r="AV128" s="14" t="s">
        <v>82</v>
      </c>
      <c r="AW128" s="14" t="s">
        <v>35</v>
      </c>
      <c r="AX128" s="14" t="s">
        <v>73</v>
      </c>
      <c r="AY128" s="219" t="s">
        <v>139</v>
      </c>
    </row>
    <row r="129" spans="1:65" s="15" customFormat="1" ht="11.25">
      <c r="B129" s="220"/>
      <c r="C129" s="221"/>
      <c r="D129" s="192" t="s">
        <v>152</v>
      </c>
      <c r="E129" s="222" t="s">
        <v>19</v>
      </c>
      <c r="F129" s="223" t="s">
        <v>155</v>
      </c>
      <c r="G129" s="221"/>
      <c r="H129" s="224">
        <v>44</v>
      </c>
      <c r="I129" s="225"/>
      <c r="J129" s="221"/>
      <c r="K129" s="221"/>
      <c r="L129" s="226"/>
      <c r="M129" s="227"/>
      <c r="N129" s="228"/>
      <c r="O129" s="228"/>
      <c r="P129" s="228"/>
      <c r="Q129" s="228"/>
      <c r="R129" s="228"/>
      <c r="S129" s="228"/>
      <c r="T129" s="229"/>
      <c r="AT129" s="230" t="s">
        <v>152</v>
      </c>
      <c r="AU129" s="230" t="s">
        <v>82</v>
      </c>
      <c r="AV129" s="15" t="s">
        <v>146</v>
      </c>
      <c r="AW129" s="15" t="s">
        <v>35</v>
      </c>
      <c r="AX129" s="15" t="s">
        <v>80</v>
      </c>
      <c r="AY129" s="230" t="s">
        <v>139</v>
      </c>
    </row>
    <row r="130" spans="1:65" s="2" customFormat="1" ht="24.2" customHeight="1">
      <c r="A130" s="35"/>
      <c r="B130" s="36"/>
      <c r="C130" s="179" t="s">
        <v>189</v>
      </c>
      <c r="D130" s="179" t="s">
        <v>141</v>
      </c>
      <c r="E130" s="180" t="s">
        <v>190</v>
      </c>
      <c r="F130" s="181" t="s">
        <v>191</v>
      </c>
      <c r="G130" s="182" t="s">
        <v>144</v>
      </c>
      <c r="H130" s="183">
        <v>180</v>
      </c>
      <c r="I130" s="184"/>
      <c r="J130" s="185">
        <f>ROUND(I130*H130,2)</f>
        <v>0</v>
      </c>
      <c r="K130" s="181" t="s">
        <v>145</v>
      </c>
      <c r="L130" s="40"/>
      <c r="M130" s="186" t="s">
        <v>19</v>
      </c>
      <c r="N130" s="187" t="s">
        <v>44</v>
      </c>
      <c r="O130" s="65"/>
      <c r="P130" s="188">
        <f>O130*H130</f>
        <v>0</v>
      </c>
      <c r="Q130" s="188">
        <v>0</v>
      </c>
      <c r="R130" s="188">
        <f>Q130*H130</f>
        <v>0</v>
      </c>
      <c r="S130" s="188">
        <v>0</v>
      </c>
      <c r="T130" s="189">
        <f>S130*H130</f>
        <v>0</v>
      </c>
      <c r="U130" s="35"/>
      <c r="V130" s="35"/>
      <c r="W130" s="35"/>
      <c r="X130" s="35"/>
      <c r="Y130" s="35"/>
      <c r="Z130" s="35"/>
      <c r="AA130" s="35"/>
      <c r="AB130" s="35"/>
      <c r="AC130" s="35"/>
      <c r="AD130" s="35"/>
      <c r="AE130" s="35"/>
      <c r="AR130" s="190" t="s">
        <v>146</v>
      </c>
      <c r="AT130" s="190" t="s">
        <v>141</v>
      </c>
      <c r="AU130" s="190" t="s">
        <v>82</v>
      </c>
      <c r="AY130" s="18" t="s">
        <v>139</v>
      </c>
      <c r="BE130" s="191">
        <f>IF(N130="základní",J130,0)</f>
        <v>0</v>
      </c>
      <c r="BF130" s="191">
        <f>IF(N130="snížená",J130,0)</f>
        <v>0</v>
      </c>
      <c r="BG130" s="191">
        <f>IF(N130="zákl. přenesená",J130,0)</f>
        <v>0</v>
      </c>
      <c r="BH130" s="191">
        <f>IF(N130="sníž. přenesená",J130,0)</f>
        <v>0</v>
      </c>
      <c r="BI130" s="191">
        <f>IF(N130="nulová",J130,0)</f>
        <v>0</v>
      </c>
      <c r="BJ130" s="18" t="s">
        <v>80</v>
      </c>
      <c r="BK130" s="191">
        <f>ROUND(I130*H130,2)</f>
        <v>0</v>
      </c>
      <c r="BL130" s="18" t="s">
        <v>146</v>
      </c>
      <c r="BM130" s="190" t="s">
        <v>192</v>
      </c>
    </row>
    <row r="131" spans="1:65" s="2" customFormat="1" ht="19.5">
      <c r="A131" s="35"/>
      <c r="B131" s="36"/>
      <c r="C131" s="37"/>
      <c r="D131" s="192" t="s">
        <v>148</v>
      </c>
      <c r="E131" s="37"/>
      <c r="F131" s="193" t="s">
        <v>193</v>
      </c>
      <c r="G131" s="37"/>
      <c r="H131" s="37"/>
      <c r="I131" s="194"/>
      <c r="J131" s="37"/>
      <c r="K131" s="37"/>
      <c r="L131" s="40"/>
      <c r="M131" s="195"/>
      <c r="N131" s="196"/>
      <c r="O131" s="65"/>
      <c r="P131" s="65"/>
      <c r="Q131" s="65"/>
      <c r="R131" s="65"/>
      <c r="S131" s="65"/>
      <c r="T131" s="66"/>
      <c r="U131" s="35"/>
      <c r="V131" s="35"/>
      <c r="W131" s="35"/>
      <c r="X131" s="35"/>
      <c r="Y131" s="35"/>
      <c r="Z131" s="35"/>
      <c r="AA131" s="35"/>
      <c r="AB131" s="35"/>
      <c r="AC131" s="35"/>
      <c r="AD131" s="35"/>
      <c r="AE131" s="35"/>
      <c r="AT131" s="18" t="s">
        <v>148</v>
      </c>
      <c r="AU131" s="18" t="s">
        <v>82</v>
      </c>
    </row>
    <row r="132" spans="1:65" s="2" customFormat="1" ht="11.25">
      <c r="A132" s="35"/>
      <c r="B132" s="36"/>
      <c r="C132" s="37"/>
      <c r="D132" s="197" t="s">
        <v>150</v>
      </c>
      <c r="E132" s="37"/>
      <c r="F132" s="198" t="s">
        <v>194</v>
      </c>
      <c r="G132" s="37"/>
      <c r="H132" s="37"/>
      <c r="I132" s="194"/>
      <c r="J132" s="37"/>
      <c r="K132" s="37"/>
      <c r="L132" s="40"/>
      <c r="M132" s="195"/>
      <c r="N132" s="196"/>
      <c r="O132" s="65"/>
      <c r="P132" s="65"/>
      <c r="Q132" s="65"/>
      <c r="R132" s="65"/>
      <c r="S132" s="65"/>
      <c r="T132" s="66"/>
      <c r="U132" s="35"/>
      <c r="V132" s="35"/>
      <c r="W132" s="35"/>
      <c r="X132" s="35"/>
      <c r="Y132" s="35"/>
      <c r="Z132" s="35"/>
      <c r="AA132" s="35"/>
      <c r="AB132" s="35"/>
      <c r="AC132" s="35"/>
      <c r="AD132" s="35"/>
      <c r="AE132" s="35"/>
      <c r="AT132" s="18" t="s">
        <v>150</v>
      </c>
      <c r="AU132" s="18" t="s">
        <v>82</v>
      </c>
    </row>
    <row r="133" spans="1:65" s="13" customFormat="1" ht="11.25">
      <c r="B133" s="199"/>
      <c r="C133" s="200"/>
      <c r="D133" s="192" t="s">
        <v>152</v>
      </c>
      <c r="E133" s="201" t="s">
        <v>19</v>
      </c>
      <c r="F133" s="202" t="s">
        <v>195</v>
      </c>
      <c r="G133" s="200"/>
      <c r="H133" s="201" t="s">
        <v>19</v>
      </c>
      <c r="I133" s="203"/>
      <c r="J133" s="200"/>
      <c r="K133" s="200"/>
      <c r="L133" s="204"/>
      <c r="M133" s="205"/>
      <c r="N133" s="206"/>
      <c r="O133" s="206"/>
      <c r="P133" s="206"/>
      <c r="Q133" s="206"/>
      <c r="R133" s="206"/>
      <c r="S133" s="206"/>
      <c r="T133" s="207"/>
      <c r="AT133" s="208" t="s">
        <v>152</v>
      </c>
      <c r="AU133" s="208" t="s">
        <v>82</v>
      </c>
      <c r="AV133" s="13" t="s">
        <v>80</v>
      </c>
      <c r="AW133" s="13" t="s">
        <v>35</v>
      </c>
      <c r="AX133" s="13" t="s">
        <v>73</v>
      </c>
      <c r="AY133" s="208" t="s">
        <v>139</v>
      </c>
    </row>
    <row r="134" spans="1:65" s="14" customFormat="1" ht="11.25">
      <c r="B134" s="209"/>
      <c r="C134" s="210"/>
      <c r="D134" s="192" t="s">
        <v>152</v>
      </c>
      <c r="E134" s="211" t="s">
        <v>19</v>
      </c>
      <c r="F134" s="212" t="s">
        <v>196</v>
      </c>
      <c r="G134" s="210"/>
      <c r="H134" s="213">
        <v>180</v>
      </c>
      <c r="I134" s="214"/>
      <c r="J134" s="210"/>
      <c r="K134" s="210"/>
      <c r="L134" s="215"/>
      <c r="M134" s="216"/>
      <c r="N134" s="217"/>
      <c r="O134" s="217"/>
      <c r="P134" s="217"/>
      <c r="Q134" s="217"/>
      <c r="R134" s="217"/>
      <c r="S134" s="217"/>
      <c r="T134" s="218"/>
      <c r="AT134" s="219" t="s">
        <v>152</v>
      </c>
      <c r="AU134" s="219" t="s">
        <v>82</v>
      </c>
      <c r="AV134" s="14" t="s">
        <v>82</v>
      </c>
      <c r="AW134" s="14" t="s">
        <v>35</v>
      </c>
      <c r="AX134" s="14" t="s">
        <v>73</v>
      </c>
      <c r="AY134" s="219" t="s">
        <v>139</v>
      </c>
    </row>
    <row r="135" spans="1:65" s="15" customFormat="1" ht="11.25">
      <c r="B135" s="220"/>
      <c r="C135" s="221"/>
      <c r="D135" s="192" t="s">
        <v>152</v>
      </c>
      <c r="E135" s="222" t="s">
        <v>19</v>
      </c>
      <c r="F135" s="223" t="s">
        <v>155</v>
      </c>
      <c r="G135" s="221"/>
      <c r="H135" s="224">
        <v>180</v>
      </c>
      <c r="I135" s="225"/>
      <c r="J135" s="221"/>
      <c r="K135" s="221"/>
      <c r="L135" s="226"/>
      <c r="M135" s="227"/>
      <c r="N135" s="228"/>
      <c r="O135" s="228"/>
      <c r="P135" s="228"/>
      <c r="Q135" s="228"/>
      <c r="R135" s="228"/>
      <c r="S135" s="228"/>
      <c r="T135" s="229"/>
      <c r="AT135" s="230" t="s">
        <v>152</v>
      </c>
      <c r="AU135" s="230" t="s">
        <v>82</v>
      </c>
      <c r="AV135" s="15" t="s">
        <v>146</v>
      </c>
      <c r="AW135" s="15" t="s">
        <v>35</v>
      </c>
      <c r="AX135" s="15" t="s">
        <v>80</v>
      </c>
      <c r="AY135" s="230" t="s">
        <v>139</v>
      </c>
    </row>
    <row r="136" spans="1:65" s="2" customFormat="1" ht="33" customHeight="1">
      <c r="A136" s="35"/>
      <c r="B136" s="36"/>
      <c r="C136" s="179" t="s">
        <v>179</v>
      </c>
      <c r="D136" s="179" t="s">
        <v>141</v>
      </c>
      <c r="E136" s="180" t="s">
        <v>197</v>
      </c>
      <c r="F136" s="181" t="s">
        <v>198</v>
      </c>
      <c r="G136" s="182" t="s">
        <v>199</v>
      </c>
      <c r="H136" s="183">
        <v>609.79999999999995</v>
      </c>
      <c r="I136" s="184"/>
      <c r="J136" s="185">
        <f>ROUND(I136*H136,2)</f>
        <v>0</v>
      </c>
      <c r="K136" s="181" t="s">
        <v>145</v>
      </c>
      <c r="L136" s="40"/>
      <c r="M136" s="186" t="s">
        <v>19</v>
      </c>
      <c r="N136" s="187" t="s">
        <v>44</v>
      </c>
      <c r="O136" s="65"/>
      <c r="P136" s="188">
        <f>O136*H136</f>
        <v>0</v>
      </c>
      <c r="Q136" s="188">
        <v>0</v>
      </c>
      <c r="R136" s="188">
        <f>Q136*H136</f>
        <v>0</v>
      </c>
      <c r="S136" s="188">
        <v>0</v>
      </c>
      <c r="T136" s="189">
        <f>S136*H136</f>
        <v>0</v>
      </c>
      <c r="U136" s="35"/>
      <c r="V136" s="35"/>
      <c r="W136" s="35"/>
      <c r="X136" s="35"/>
      <c r="Y136" s="35"/>
      <c r="Z136" s="35"/>
      <c r="AA136" s="35"/>
      <c r="AB136" s="35"/>
      <c r="AC136" s="35"/>
      <c r="AD136" s="35"/>
      <c r="AE136" s="35"/>
      <c r="AR136" s="190" t="s">
        <v>146</v>
      </c>
      <c r="AT136" s="190" t="s">
        <v>141</v>
      </c>
      <c r="AU136" s="190" t="s">
        <v>82</v>
      </c>
      <c r="AY136" s="18" t="s">
        <v>139</v>
      </c>
      <c r="BE136" s="191">
        <f>IF(N136="základní",J136,0)</f>
        <v>0</v>
      </c>
      <c r="BF136" s="191">
        <f>IF(N136="snížená",J136,0)</f>
        <v>0</v>
      </c>
      <c r="BG136" s="191">
        <f>IF(N136="zákl. přenesená",J136,0)</f>
        <v>0</v>
      </c>
      <c r="BH136" s="191">
        <f>IF(N136="sníž. přenesená",J136,0)</f>
        <v>0</v>
      </c>
      <c r="BI136" s="191">
        <f>IF(N136="nulová",J136,0)</f>
        <v>0</v>
      </c>
      <c r="BJ136" s="18" t="s">
        <v>80</v>
      </c>
      <c r="BK136" s="191">
        <f>ROUND(I136*H136,2)</f>
        <v>0</v>
      </c>
      <c r="BL136" s="18" t="s">
        <v>146</v>
      </c>
      <c r="BM136" s="190" t="s">
        <v>200</v>
      </c>
    </row>
    <row r="137" spans="1:65" s="2" customFormat="1" ht="29.25">
      <c r="A137" s="35"/>
      <c r="B137" s="36"/>
      <c r="C137" s="37"/>
      <c r="D137" s="192" t="s">
        <v>148</v>
      </c>
      <c r="E137" s="37"/>
      <c r="F137" s="193" t="s">
        <v>201</v>
      </c>
      <c r="G137" s="37"/>
      <c r="H137" s="37"/>
      <c r="I137" s="194"/>
      <c r="J137" s="37"/>
      <c r="K137" s="37"/>
      <c r="L137" s="40"/>
      <c r="M137" s="195"/>
      <c r="N137" s="196"/>
      <c r="O137" s="65"/>
      <c r="P137" s="65"/>
      <c r="Q137" s="65"/>
      <c r="R137" s="65"/>
      <c r="S137" s="65"/>
      <c r="T137" s="66"/>
      <c r="U137" s="35"/>
      <c r="V137" s="35"/>
      <c r="W137" s="35"/>
      <c r="X137" s="35"/>
      <c r="Y137" s="35"/>
      <c r="Z137" s="35"/>
      <c r="AA137" s="35"/>
      <c r="AB137" s="35"/>
      <c r="AC137" s="35"/>
      <c r="AD137" s="35"/>
      <c r="AE137" s="35"/>
      <c r="AT137" s="18" t="s">
        <v>148</v>
      </c>
      <c r="AU137" s="18" t="s">
        <v>82</v>
      </c>
    </row>
    <row r="138" spans="1:65" s="2" customFormat="1" ht="11.25">
      <c r="A138" s="35"/>
      <c r="B138" s="36"/>
      <c r="C138" s="37"/>
      <c r="D138" s="197" t="s">
        <v>150</v>
      </c>
      <c r="E138" s="37"/>
      <c r="F138" s="198" t="s">
        <v>202</v>
      </c>
      <c r="G138" s="37"/>
      <c r="H138" s="37"/>
      <c r="I138" s="194"/>
      <c r="J138" s="37"/>
      <c r="K138" s="37"/>
      <c r="L138" s="40"/>
      <c r="M138" s="195"/>
      <c r="N138" s="196"/>
      <c r="O138" s="65"/>
      <c r="P138" s="65"/>
      <c r="Q138" s="65"/>
      <c r="R138" s="65"/>
      <c r="S138" s="65"/>
      <c r="T138" s="66"/>
      <c r="U138" s="35"/>
      <c r="V138" s="35"/>
      <c r="W138" s="35"/>
      <c r="X138" s="35"/>
      <c r="Y138" s="35"/>
      <c r="Z138" s="35"/>
      <c r="AA138" s="35"/>
      <c r="AB138" s="35"/>
      <c r="AC138" s="35"/>
      <c r="AD138" s="35"/>
      <c r="AE138" s="35"/>
      <c r="AT138" s="18" t="s">
        <v>150</v>
      </c>
      <c r="AU138" s="18" t="s">
        <v>82</v>
      </c>
    </row>
    <row r="139" spans="1:65" s="13" customFormat="1" ht="11.25">
      <c r="B139" s="199"/>
      <c r="C139" s="200"/>
      <c r="D139" s="192" t="s">
        <v>152</v>
      </c>
      <c r="E139" s="201" t="s">
        <v>19</v>
      </c>
      <c r="F139" s="202" t="s">
        <v>203</v>
      </c>
      <c r="G139" s="200"/>
      <c r="H139" s="201" t="s">
        <v>19</v>
      </c>
      <c r="I139" s="203"/>
      <c r="J139" s="200"/>
      <c r="K139" s="200"/>
      <c r="L139" s="204"/>
      <c r="M139" s="205"/>
      <c r="N139" s="206"/>
      <c r="O139" s="206"/>
      <c r="P139" s="206"/>
      <c r="Q139" s="206"/>
      <c r="R139" s="206"/>
      <c r="S139" s="206"/>
      <c r="T139" s="207"/>
      <c r="AT139" s="208" t="s">
        <v>152</v>
      </c>
      <c r="AU139" s="208" t="s">
        <v>82</v>
      </c>
      <c r="AV139" s="13" t="s">
        <v>80</v>
      </c>
      <c r="AW139" s="13" t="s">
        <v>35</v>
      </c>
      <c r="AX139" s="13" t="s">
        <v>73</v>
      </c>
      <c r="AY139" s="208" t="s">
        <v>139</v>
      </c>
    </row>
    <row r="140" spans="1:65" s="13" customFormat="1" ht="11.25">
      <c r="B140" s="199"/>
      <c r="C140" s="200"/>
      <c r="D140" s="192" t="s">
        <v>152</v>
      </c>
      <c r="E140" s="201" t="s">
        <v>19</v>
      </c>
      <c r="F140" s="202" t="s">
        <v>204</v>
      </c>
      <c r="G140" s="200"/>
      <c r="H140" s="201" t="s">
        <v>19</v>
      </c>
      <c r="I140" s="203"/>
      <c r="J140" s="200"/>
      <c r="K140" s="200"/>
      <c r="L140" s="204"/>
      <c r="M140" s="205"/>
      <c r="N140" s="206"/>
      <c r="O140" s="206"/>
      <c r="P140" s="206"/>
      <c r="Q140" s="206"/>
      <c r="R140" s="206"/>
      <c r="S140" s="206"/>
      <c r="T140" s="207"/>
      <c r="AT140" s="208" t="s">
        <v>152</v>
      </c>
      <c r="AU140" s="208" t="s">
        <v>82</v>
      </c>
      <c r="AV140" s="13" t="s">
        <v>80</v>
      </c>
      <c r="AW140" s="13" t="s">
        <v>35</v>
      </c>
      <c r="AX140" s="13" t="s">
        <v>73</v>
      </c>
      <c r="AY140" s="208" t="s">
        <v>139</v>
      </c>
    </row>
    <row r="141" spans="1:65" s="14" customFormat="1" ht="11.25">
      <c r="B141" s="209"/>
      <c r="C141" s="210"/>
      <c r="D141" s="192" t="s">
        <v>152</v>
      </c>
      <c r="E141" s="211" t="s">
        <v>19</v>
      </c>
      <c r="F141" s="212" t="s">
        <v>205</v>
      </c>
      <c r="G141" s="210"/>
      <c r="H141" s="213">
        <v>94.9</v>
      </c>
      <c r="I141" s="214"/>
      <c r="J141" s="210"/>
      <c r="K141" s="210"/>
      <c r="L141" s="215"/>
      <c r="M141" s="216"/>
      <c r="N141" s="217"/>
      <c r="O141" s="217"/>
      <c r="P141" s="217"/>
      <c r="Q141" s="217"/>
      <c r="R141" s="217"/>
      <c r="S141" s="217"/>
      <c r="T141" s="218"/>
      <c r="AT141" s="219" t="s">
        <v>152</v>
      </c>
      <c r="AU141" s="219" t="s">
        <v>82</v>
      </c>
      <c r="AV141" s="14" t="s">
        <v>82</v>
      </c>
      <c r="AW141" s="14" t="s">
        <v>35</v>
      </c>
      <c r="AX141" s="14" t="s">
        <v>73</v>
      </c>
      <c r="AY141" s="219" t="s">
        <v>139</v>
      </c>
    </row>
    <row r="142" spans="1:65" s="13" customFormat="1" ht="11.25">
      <c r="B142" s="199"/>
      <c r="C142" s="200"/>
      <c r="D142" s="192" t="s">
        <v>152</v>
      </c>
      <c r="E142" s="201" t="s">
        <v>19</v>
      </c>
      <c r="F142" s="202" t="s">
        <v>206</v>
      </c>
      <c r="G142" s="200"/>
      <c r="H142" s="201" t="s">
        <v>19</v>
      </c>
      <c r="I142" s="203"/>
      <c r="J142" s="200"/>
      <c r="K142" s="200"/>
      <c r="L142" s="204"/>
      <c r="M142" s="205"/>
      <c r="N142" s="206"/>
      <c r="O142" s="206"/>
      <c r="P142" s="206"/>
      <c r="Q142" s="206"/>
      <c r="R142" s="206"/>
      <c r="S142" s="206"/>
      <c r="T142" s="207"/>
      <c r="AT142" s="208" t="s">
        <v>152</v>
      </c>
      <c r="AU142" s="208" t="s">
        <v>82</v>
      </c>
      <c r="AV142" s="13" t="s">
        <v>80</v>
      </c>
      <c r="AW142" s="13" t="s">
        <v>35</v>
      </c>
      <c r="AX142" s="13" t="s">
        <v>73</v>
      </c>
      <c r="AY142" s="208" t="s">
        <v>139</v>
      </c>
    </row>
    <row r="143" spans="1:65" s="14" customFormat="1" ht="11.25">
      <c r="B143" s="209"/>
      <c r="C143" s="210"/>
      <c r="D143" s="192" t="s">
        <v>152</v>
      </c>
      <c r="E143" s="211" t="s">
        <v>19</v>
      </c>
      <c r="F143" s="212" t="s">
        <v>207</v>
      </c>
      <c r="G143" s="210"/>
      <c r="H143" s="213">
        <v>403.2</v>
      </c>
      <c r="I143" s="214"/>
      <c r="J143" s="210"/>
      <c r="K143" s="210"/>
      <c r="L143" s="215"/>
      <c r="M143" s="216"/>
      <c r="N143" s="217"/>
      <c r="O143" s="217"/>
      <c r="P143" s="217"/>
      <c r="Q143" s="217"/>
      <c r="R143" s="217"/>
      <c r="S143" s="217"/>
      <c r="T143" s="218"/>
      <c r="AT143" s="219" t="s">
        <v>152</v>
      </c>
      <c r="AU143" s="219" t="s">
        <v>82</v>
      </c>
      <c r="AV143" s="14" t="s">
        <v>82</v>
      </c>
      <c r="AW143" s="14" t="s">
        <v>35</v>
      </c>
      <c r="AX143" s="14" t="s">
        <v>73</v>
      </c>
      <c r="AY143" s="219" t="s">
        <v>139</v>
      </c>
    </row>
    <row r="144" spans="1:65" s="13" customFormat="1" ht="11.25">
      <c r="B144" s="199"/>
      <c r="C144" s="200"/>
      <c r="D144" s="192" t="s">
        <v>152</v>
      </c>
      <c r="E144" s="201" t="s">
        <v>19</v>
      </c>
      <c r="F144" s="202" t="s">
        <v>208</v>
      </c>
      <c r="G144" s="200"/>
      <c r="H144" s="201" t="s">
        <v>19</v>
      </c>
      <c r="I144" s="203"/>
      <c r="J144" s="200"/>
      <c r="K144" s="200"/>
      <c r="L144" s="204"/>
      <c r="M144" s="205"/>
      <c r="N144" s="206"/>
      <c r="O144" s="206"/>
      <c r="P144" s="206"/>
      <c r="Q144" s="206"/>
      <c r="R144" s="206"/>
      <c r="S144" s="206"/>
      <c r="T144" s="207"/>
      <c r="AT144" s="208" t="s">
        <v>152</v>
      </c>
      <c r="AU144" s="208" t="s">
        <v>82</v>
      </c>
      <c r="AV144" s="13" t="s">
        <v>80</v>
      </c>
      <c r="AW144" s="13" t="s">
        <v>35</v>
      </c>
      <c r="AX144" s="13" t="s">
        <v>73</v>
      </c>
      <c r="AY144" s="208" t="s">
        <v>139</v>
      </c>
    </row>
    <row r="145" spans="1:65" s="14" customFormat="1" ht="11.25">
      <c r="B145" s="209"/>
      <c r="C145" s="210"/>
      <c r="D145" s="192" t="s">
        <v>152</v>
      </c>
      <c r="E145" s="211" t="s">
        <v>19</v>
      </c>
      <c r="F145" s="212" t="s">
        <v>209</v>
      </c>
      <c r="G145" s="210"/>
      <c r="H145" s="213">
        <v>111.7</v>
      </c>
      <c r="I145" s="214"/>
      <c r="J145" s="210"/>
      <c r="K145" s="210"/>
      <c r="L145" s="215"/>
      <c r="M145" s="216"/>
      <c r="N145" s="217"/>
      <c r="O145" s="217"/>
      <c r="P145" s="217"/>
      <c r="Q145" s="217"/>
      <c r="R145" s="217"/>
      <c r="S145" s="217"/>
      <c r="T145" s="218"/>
      <c r="AT145" s="219" t="s">
        <v>152</v>
      </c>
      <c r="AU145" s="219" t="s">
        <v>82</v>
      </c>
      <c r="AV145" s="14" t="s">
        <v>82</v>
      </c>
      <c r="AW145" s="14" t="s">
        <v>35</v>
      </c>
      <c r="AX145" s="14" t="s">
        <v>73</v>
      </c>
      <c r="AY145" s="219" t="s">
        <v>139</v>
      </c>
    </row>
    <row r="146" spans="1:65" s="15" customFormat="1" ht="11.25">
      <c r="B146" s="220"/>
      <c r="C146" s="221"/>
      <c r="D146" s="192" t="s">
        <v>152</v>
      </c>
      <c r="E146" s="222" t="s">
        <v>19</v>
      </c>
      <c r="F146" s="223" t="s">
        <v>155</v>
      </c>
      <c r="G146" s="221"/>
      <c r="H146" s="224">
        <v>609.80000000000007</v>
      </c>
      <c r="I146" s="225"/>
      <c r="J146" s="221"/>
      <c r="K146" s="221"/>
      <c r="L146" s="226"/>
      <c r="M146" s="227"/>
      <c r="N146" s="228"/>
      <c r="O146" s="228"/>
      <c r="P146" s="228"/>
      <c r="Q146" s="228"/>
      <c r="R146" s="228"/>
      <c r="S146" s="228"/>
      <c r="T146" s="229"/>
      <c r="AT146" s="230" t="s">
        <v>152</v>
      </c>
      <c r="AU146" s="230" t="s">
        <v>82</v>
      </c>
      <c r="AV146" s="15" t="s">
        <v>146</v>
      </c>
      <c r="AW146" s="15" t="s">
        <v>35</v>
      </c>
      <c r="AX146" s="15" t="s">
        <v>80</v>
      </c>
      <c r="AY146" s="230" t="s">
        <v>139</v>
      </c>
    </row>
    <row r="147" spans="1:65" s="2" customFormat="1" ht="21.75" customHeight="1">
      <c r="A147" s="35"/>
      <c r="B147" s="36"/>
      <c r="C147" s="179" t="s">
        <v>210</v>
      </c>
      <c r="D147" s="179" t="s">
        <v>141</v>
      </c>
      <c r="E147" s="180" t="s">
        <v>211</v>
      </c>
      <c r="F147" s="181" t="s">
        <v>212</v>
      </c>
      <c r="G147" s="182" t="s">
        <v>199</v>
      </c>
      <c r="H147" s="183">
        <v>13.68</v>
      </c>
      <c r="I147" s="184"/>
      <c r="J147" s="185">
        <f>ROUND(I147*H147,2)</f>
        <v>0</v>
      </c>
      <c r="K147" s="181" t="s">
        <v>145</v>
      </c>
      <c r="L147" s="40"/>
      <c r="M147" s="186" t="s">
        <v>19</v>
      </c>
      <c r="N147" s="187" t="s">
        <v>44</v>
      </c>
      <c r="O147" s="65"/>
      <c r="P147" s="188">
        <f>O147*H147</f>
        <v>0</v>
      </c>
      <c r="Q147" s="188">
        <v>0</v>
      </c>
      <c r="R147" s="188">
        <f>Q147*H147</f>
        <v>0</v>
      </c>
      <c r="S147" s="188">
        <v>0</v>
      </c>
      <c r="T147" s="189">
        <f>S147*H147</f>
        <v>0</v>
      </c>
      <c r="U147" s="35"/>
      <c r="V147" s="35"/>
      <c r="W147" s="35"/>
      <c r="X147" s="35"/>
      <c r="Y147" s="35"/>
      <c r="Z147" s="35"/>
      <c r="AA147" s="35"/>
      <c r="AB147" s="35"/>
      <c r="AC147" s="35"/>
      <c r="AD147" s="35"/>
      <c r="AE147" s="35"/>
      <c r="AR147" s="190" t="s">
        <v>146</v>
      </c>
      <c r="AT147" s="190" t="s">
        <v>141</v>
      </c>
      <c r="AU147" s="190" t="s">
        <v>82</v>
      </c>
      <c r="AY147" s="18" t="s">
        <v>139</v>
      </c>
      <c r="BE147" s="191">
        <f>IF(N147="základní",J147,0)</f>
        <v>0</v>
      </c>
      <c r="BF147" s="191">
        <f>IF(N147="snížená",J147,0)</f>
        <v>0</v>
      </c>
      <c r="BG147" s="191">
        <f>IF(N147="zákl. přenesená",J147,0)</f>
        <v>0</v>
      </c>
      <c r="BH147" s="191">
        <f>IF(N147="sníž. přenesená",J147,0)</f>
        <v>0</v>
      </c>
      <c r="BI147" s="191">
        <f>IF(N147="nulová",J147,0)</f>
        <v>0</v>
      </c>
      <c r="BJ147" s="18" t="s">
        <v>80</v>
      </c>
      <c r="BK147" s="191">
        <f>ROUND(I147*H147,2)</f>
        <v>0</v>
      </c>
      <c r="BL147" s="18" t="s">
        <v>146</v>
      </c>
      <c r="BM147" s="190" t="s">
        <v>213</v>
      </c>
    </row>
    <row r="148" spans="1:65" s="2" customFormat="1" ht="29.25">
      <c r="A148" s="35"/>
      <c r="B148" s="36"/>
      <c r="C148" s="37"/>
      <c r="D148" s="192" t="s">
        <v>148</v>
      </c>
      <c r="E148" s="37"/>
      <c r="F148" s="193" t="s">
        <v>214</v>
      </c>
      <c r="G148" s="37"/>
      <c r="H148" s="37"/>
      <c r="I148" s="194"/>
      <c r="J148" s="37"/>
      <c r="K148" s="37"/>
      <c r="L148" s="40"/>
      <c r="M148" s="195"/>
      <c r="N148" s="196"/>
      <c r="O148" s="65"/>
      <c r="P148" s="65"/>
      <c r="Q148" s="65"/>
      <c r="R148" s="65"/>
      <c r="S148" s="65"/>
      <c r="T148" s="66"/>
      <c r="U148" s="35"/>
      <c r="V148" s="35"/>
      <c r="W148" s="35"/>
      <c r="X148" s="35"/>
      <c r="Y148" s="35"/>
      <c r="Z148" s="35"/>
      <c r="AA148" s="35"/>
      <c r="AB148" s="35"/>
      <c r="AC148" s="35"/>
      <c r="AD148" s="35"/>
      <c r="AE148" s="35"/>
      <c r="AT148" s="18" t="s">
        <v>148</v>
      </c>
      <c r="AU148" s="18" t="s">
        <v>82</v>
      </c>
    </row>
    <row r="149" spans="1:65" s="2" customFormat="1" ht="11.25">
      <c r="A149" s="35"/>
      <c r="B149" s="36"/>
      <c r="C149" s="37"/>
      <c r="D149" s="197" t="s">
        <v>150</v>
      </c>
      <c r="E149" s="37"/>
      <c r="F149" s="198" t="s">
        <v>215</v>
      </c>
      <c r="G149" s="37"/>
      <c r="H149" s="37"/>
      <c r="I149" s="194"/>
      <c r="J149" s="37"/>
      <c r="K149" s="37"/>
      <c r="L149" s="40"/>
      <c r="M149" s="195"/>
      <c r="N149" s="196"/>
      <c r="O149" s="65"/>
      <c r="P149" s="65"/>
      <c r="Q149" s="65"/>
      <c r="R149" s="65"/>
      <c r="S149" s="65"/>
      <c r="T149" s="66"/>
      <c r="U149" s="35"/>
      <c r="V149" s="35"/>
      <c r="W149" s="35"/>
      <c r="X149" s="35"/>
      <c r="Y149" s="35"/>
      <c r="Z149" s="35"/>
      <c r="AA149" s="35"/>
      <c r="AB149" s="35"/>
      <c r="AC149" s="35"/>
      <c r="AD149" s="35"/>
      <c r="AE149" s="35"/>
      <c r="AT149" s="18" t="s">
        <v>150</v>
      </c>
      <c r="AU149" s="18" t="s">
        <v>82</v>
      </c>
    </row>
    <row r="150" spans="1:65" s="13" customFormat="1" ht="11.25">
      <c r="B150" s="199"/>
      <c r="C150" s="200"/>
      <c r="D150" s="192" t="s">
        <v>152</v>
      </c>
      <c r="E150" s="201" t="s">
        <v>19</v>
      </c>
      <c r="F150" s="202" t="s">
        <v>216</v>
      </c>
      <c r="G150" s="200"/>
      <c r="H150" s="201" t="s">
        <v>19</v>
      </c>
      <c r="I150" s="203"/>
      <c r="J150" s="200"/>
      <c r="K150" s="200"/>
      <c r="L150" s="204"/>
      <c r="M150" s="205"/>
      <c r="N150" s="206"/>
      <c r="O150" s="206"/>
      <c r="P150" s="206"/>
      <c r="Q150" s="206"/>
      <c r="R150" s="206"/>
      <c r="S150" s="206"/>
      <c r="T150" s="207"/>
      <c r="AT150" s="208" t="s">
        <v>152</v>
      </c>
      <c r="AU150" s="208" t="s">
        <v>82</v>
      </c>
      <c r="AV150" s="13" t="s">
        <v>80</v>
      </c>
      <c r="AW150" s="13" t="s">
        <v>35</v>
      </c>
      <c r="AX150" s="13" t="s">
        <v>73</v>
      </c>
      <c r="AY150" s="208" t="s">
        <v>139</v>
      </c>
    </row>
    <row r="151" spans="1:65" s="13" customFormat="1" ht="11.25">
      <c r="B151" s="199"/>
      <c r="C151" s="200"/>
      <c r="D151" s="192" t="s">
        <v>152</v>
      </c>
      <c r="E151" s="201" t="s">
        <v>19</v>
      </c>
      <c r="F151" s="202" t="s">
        <v>204</v>
      </c>
      <c r="G151" s="200"/>
      <c r="H151" s="201" t="s">
        <v>19</v>
      </c>
      <c r="I151" s="203"/>
      <c r="J151" s="200"/>
      <c r="K151" s="200"/>
      <c r="L151" s="204"/>
      <c r="M151" s="205"/>
      <c r="N151" s="206"/>
      <c r="O151" s="206"/>
      <c r="P151" s="206"/>
      <c r="Q151" s="206"/>
      <c r="R151" s="206"/>
      <c r="S151" s="206"/>
      <c r="T151" s="207"/>
      <c r="AT151" s="208" t="s">
        <v>152</v>
      </c>
      <c r="AU151" s="208" t="s">
        <v>82</v>
      </c>
      <c r="AV151" s="13" t="s">
        <v>80</v>
      </c>
      <c r="AW151" s="13" t="s">
        <v>35</v>
      </c>
      <c r="AX151" s="13" t="s">
        <v>73</v>
      </c>
      <c r="AY151" s="208" t="s">
        <v>139</v>
      </c>
    </row>
    <row r="152" spans="1:65" s="14" customFormat="1" ht="11.25">
      <c r="B152" s="209"/>
      <c r="C152" s="210"/>
      <c r="D152" s="192" t="s">
        <v>152</v>
      </c>
      <c r="E152" s="211" t="s">
        <v>19</v>
      </c>
      <c r="F152" s="212" t="s">
        <v>217</v>
      </c>
      <c r="G152" s="210"/>
      <c r="H152" s="213">
        <v>7.92</v>
      </c>
      <c r="I152" s="214"/>
      <c r="J152" s="210"/>
      <c r="K152" s="210"/>
      <c r="L152" s="215"/>
      <c r="M152" s="216"/>
      <c r="N152" s="217"/>
      <c r="O152" s="217"/>
      <c r="P152" s="217"/>
      <c r="Q152" s="217"/>
      <c r="R152" s="217"/>
      <c r="S152" s="217"/>
      <c r="T152" s="218"/>
      <c r="AT152" s="219" t="s">
        <v>152</v>
      </c>
      <c r="AU152" s="219" t="s">
        <v>82</v>
      </c>
      <c r="AV152" s="14" t="s">
        <v>82</v>
      </c>
      <c r="AW152" s="14" t="s">
        <v>35</v>
      </c>
      <c r="AX152" s="14" t="s">
        <v>73</v>
      </c>
      <c r="AY152" s="219" t="s">
        <v>139</v>
      </c>
    </row>
    <row r="153" spans="1:65" s="13" customFormat="1" ht="11.25">
      <c r="B153" s="199"/>
      <c r="C153" s="200"/>
      <c r="D153" s="192" t="s">
        <v>152</v>
      </c>
      <c r="E153" s="201" t="s">
        <v>19</v>
      </c>
      <c r="F153" s="202" t="s">
        <v>208</v>
      </c>
      <c r="G153" s="200"/>
      <c r="H153" s="201" t="s">
        <v>19</v>
      </c>
      <c r="I153" s="203"/>
      <c r="J153" s="200"/>
      <c r="K153" s="200"/>
      <c r="L153" s="204"/>
      <c r="M153" s="205"/>
      <c r="N153" s="206"/>
      <c r="O153" s="206"/>
      <c r="P153" s="206"/>
      <c r="Q153" s="206"/>
      <c r="R153" s="206"/>
      <c r="S153" s="206"/>
      <c r="T153" s="207"/>
      <c r="AT153" s="208" t="s">
        <v>152</v>
      </c>
      <c r="AU153" s="208" t="s">
        <v>82</v>
      </c>
      <c r="AV153" s="13" t="s">
        <v>80</v>
      </c>
      <c r="AW153" s="13" t="s">
        <v>35</v>
      </c>
      <c r="AX153" s="13" t="s">
        <v>73</v>
      </c>
      <c r="AY153" s="208" t="s">
        <v>139</v>
      </c>
    </row>
    <row r="154" spans="1:65" s="14" customFormat="1" ht="11.25">
      <c r="B154" s="209"/>
      <c r="C154" s="210"/>
      <c r="D154" s="192" t="s">
        <v>152</v>
      </c>
      <c r="E154" s="211" t="s">
        <v>19</v>
      </c>
      <c r="F154" s="212" t="s">
        <v>218</v>
      </c>
      <c r="G154" s="210"/>
      <c r="H154" s="213">
        <v>5.76</v>
      </c>
      <c r="I154" s="214"/>
      <c r="J154" s="210"/>
      <c r="K154" s="210"/>
      <c r="L154" s="215"/>
      <c r="M154" s="216"/>
      <c r="N154" s="217"/>
      <c r="O154" s="217"/>
      <c r="P154" s="217"/>
      <c r="Q154" s="217"/>
      <c r="R154" s="217"/>
      <c r="S154" s="217"/>
      <c r="T154" s="218"/>
      <c r="AT154" s="219" t="s">
        <v>152</v>
      </c>
      <c r="AU154" s="219" t="s">
        <v>82</v>
      </c>
      <c r="AV154" s="14" t="s">
        <v>82</v>
      </c>
      <c r="AW154" s="14" t="s">
        <v>35</v>
      </c>
      <c r="AX154" s="14" t="s">
        <v>73</v>
      </c>
      <c r="AY154" s="219" t="s">
        <v>139</v>
      </c>
    </row>
    <row r="155" spans="1:65" s="15" customFormat="1" ht="11.25">
      <c r="B155" s="220"/>
      <c r="C155" s="221"/>
      <c r="D155" s="192" t="s">
        <v>152</v>
      </c>
      <c r="E155" s="222" t="s">
        <v>19</v>
      </c>
      <c r="F155" s="223" t="s">
        <v>155</v>
      </c>
      <c r="G155" s="221"/>
      <c r="H155" s="224">
        <v>13.68</v>
      </c>
      <c r="I155" s="225"/>
      <c r="J155" s="221"/>
      <c r="K155" s="221"/>
      <c r="L155" s="226"/>
      <c r="M155" s="227"/>
      <c r="N155" s="228"/>
      <c r="O155" s="228"/>
      <c r="P155" s="228"/>
      <c r="Q155" s="228"/>
      <c r="R155" s="228"/>
      <c r="S155" s="228"/>
      <c r="T155" s="229"/>
      <c r="AT155" s="230" t="s">
        <v>152</v>
      </c>
      <c r="AU155" s="230" t="s">
        <v>82</v>
      </c>
      <c r="AV155" s="15" t="s">
        <v>146</v>
      </c>
      <c r="AW155" s="15" t="s">
        <v>35</v>
      </c>
      <c r="AX155" s="15" t="s">
        <v>80</v>
      </c>
      <c r="AY155" s="230" t="s">
        <v>139</v>
      </c>
    </row>
    <row r="156" spans="1:65" s="2" customFormat="1" ht="24.2" customHeight="1">
      <c r="A156" s="35"/>
      <c r="B156" s="36"/>
      <c r="C156" s="179" t="s">
        <v>219</v>
      </c>
      <c r="D156" s="179" t="s">
        <v>141</v>
      </c>
      <c r="E156" s="180" t="s">
        <v>220</v>
      </c>
      <c r="F156" s="181" t="s">
        <v>221</v>
      </c>
      <c r="G156" s="182" t="s">
        <v>199</v>
      </c>
      <c r="H156" s="183">
        <v>13.68</v>
      </c>
      <c r="I156" s="184"/>
      <c r="J156" s="185">
        <f>ROUND(I156*H156,2)</f>
        <v>0</v>
      </c>
      <c r="K156" s="181" t="s">
        <v>145</v>
      </c>
      <c r="L156" s="40"/>
      <c r="M156" s="186" t="s">
        <v>19</v>
      </c>
      <c r="N156" s="187" t="s">
        <v>44</v>
      </c>
      <c r="O156" s="65"/>
      <c r="P156" s="188">
        <f>O156*H156</f>
        <v>0</v>
      </c>
      <c r="Q156" s="188">
        <v>0</v>
      </c>
      <c r="R156" s="188">
        <f>Q156*H156</f>
        <v>0</v>
      </c>
      <c r="S156" s="188">
        <v>0</v>
      </c>
      <c r="T156" s="189">
        <f>S156*H156</f>
        <v>0</v>
      </c>
      <c r="U156" s="35"/>
      <c r="V156" s="35"/>
      <c r="W156" s="35"/>
      <c r="X156" s="35"/>
      <c r="Y156" s="35"/>
      <c r="Z156" s="35"/>
      <c r="AA156" s="35"/>
      <c r="AB156" s="35"/>
      <c r="AC156" s="35"/>
      <c r="AD156" s="35"/>
      <c r="AE156" s="35"/>
      <c r="AR156" s="190" t="s">
        <v>146</v>
      </c>
      <c r="AT156" s="190" t="s">
        <v>141</v>
      </c>
      <c r="AU156" s="190" t="s">
        <v>82</v>
      </c>
      <c r="AY156" s="18" t="s">
        <v>139</v>
      </c>
      <c r="BE156" s="191">
        <f>IF(N156="základní",J156,0)</f>
        <v>0</v>
      </c>
      <c r="BF156" s="191">
        <f>IF(N156="snížená",J156,0)</f>
        <v>0</v>
      </c>
      <c r="BG156" s="191">
        <f>IF(N156="zákl. přenesená",J156,0)</f>
        <v>0</v>
      </c>
      <c r="BH156" s="191">
        <f>IF(N156="sníž. přenesená",J156,0)</f>
        <v>0</v>
      </c>
      <c r="BI156" s="191">
        <f>IF(N156="nulová",J156,0)</f>
        <v>0</v>
      </c>
      <c r="BJ156" s="18" t="s">
        <v>80</v>
      </c>
      <c r="BK156" s="191">
        <f>ROUND(I156*H156,2)</f>
        <v>0</v>
      </c>
      <c r="BL156" s="18" t="s">
        <v>146</v>
      </c>
      <c r="BM156" s="190" t="s">
        <v>222</v>
      </c>
    </row>
    <row r="157" spans="1:65" s="2" customFormat="1" ht="29.25">
      <c r="A157" s="35"/>
      <c r="B157" s="36"/>
      <c r="C157" s="37"/>
      <c r="D157" s="192" t="s">
        <v>148</v>
      </c>
      <c r="E157" s="37"/>
      <c r="F157" s="193" t="s">
        <v>223</v>
      </c>
      <c r="G157" s="37"/>
      <c r="H157" s="37"/>
      <c r="I157" s="194"/>
      <c r="J157" s="37"/>
      <c r="K157" s="37"/>
      <c r="L157" s="40"/>
      <c r="M157" s="195"/>
      <c r="N157" s="196"/>
      <c r="O157" s="65"/>
      <c r="P157" s="65"/>
      <c r="Q157" s="65"/>
      <c r="R157" s="65"/>
      <c r="S157" s="65"/>
      <c r="T157" s="66"/>
      <c r="U157" s="35"/>
      <c r="V157" s="35"/>
      <c r="W157" s="35"/>
      <c r="X157" s="35"/>
      <c r="Y157" s="35"/>
      <c r="Z157" s="35"/>
      <c r="AA157" s="35"/>
      <c r="AB157" s="35"/>
      <c r="AC157" s="35"/>
      <c r="AD157" s="35"/>
      <c r="AE157" s="35"/>
      <c r="AT157" s="18" t="s">
        <v>148</v>
      </c>
      <c r="AU157" s="18" t="s">
        <v>82</v>
      </c>
    </row>
    <row r="158" spans="1:65" s="2" customFormat="1" ht="11.25">
      <c r="A158" s="35"/>
      <c r="B158" s="36"/>
      <c r="C158" s="37"/>
      <c r="D158" s="197" t="s">
        <v>150</v>
      </c>
      <c r="E158" s="37"/>
      <c r="F158" s="198" t="s">
        <v>224</v>
      </c>
      <c r="G158" s="37"/>
      <c r="H158" s="37"/>
      <c r="I158" s="194"/>
      <c r="J158" s="37"/>
      <c r="K158" s="37"/>
      <c r="L158" s="40"/>
      <c r="M158" s="195"/>
      <c r="N158" s="196"/>
      <c r="O158" s="65"/>
      <c r="P158" s="65"/>
      <c r="Q158" s="65"/>
      <c r="R158" s="65"/>
      <c r="S158" s="65"/>
      <c r="T158" s="66"/>
      <c r="U158" s="35"/>
      <c r="V158" s="35"/>
      <c r="W158" s="35"/>
      <c r="X158" s="35"/>
      <c r="Y158" s="35"/>
      <c r="Z158" s="35"/>
      <c r="AA158" s="35"/>
      <c r="AB158" s="35"/>
      <c r="AC158" s="35"/>
      <c r="AD158" s="35"/>
      <c r="AE158" s="35"/>
      <c r="AT158" s="18" t="s">
        <v>150</v>
      </c>
      <c r="AU158" s="18" t="s">
        <v>82</v>
      </c>
    </row>
    <row r="159" spans="1:65" s="13" customFormat="1" ht="22.5">
      <c r="B159" s="199"/>
      <c r="C159" s="200"/>
      <c r="D159" s="192" t="s">
        <v>152</v>
      </c>
      <c r="E159" s="201" t="s">
        <v>19</v>
      </c>
      <c r="F159" s="202" t="s">
        <v>225</v>
      </c>
      <c r="G159" s="200"/>
      <c r="H159" s="201" t="s">
        <v>19</v>
      </c>
      <c r="I159" s="203"/>
      <c r="J159" s="200"/>
      <c r="K159" s="200"/>
      <c r="L159" s="204"/>
      <c r="M159" s="205"/>
      <c r="N159" s="206"/>
      <c r="O159" s="206"/>
      <c r="P159" s="206"/>
      <c r="Q159" s="206"/>
      <c r="R159" s="206"/>
      <c r="S159" s="206"/>
      <c r="T159" s="207"/>
      <c r="AT159" s="208" t="s">
        <v>152</v>
      </c>
      <c r="AU159" s="208" t="s">
        <v>82</v>
      </c>
      <c r="AV159" s="13" t="s">
        <v>80</v>
      </c>
      <c r="AW159" s="13" t="s">
        <v>35</v>
      </c>
      <c r="AX159" s="13" t="s">
        <v>73</v>
      </c>
      <c r="AY159" s="208" t="s">
        <v>139</v>
      </c>
    </row>
    <row r="160" spans="1:65" s="13" customFormat="1" ht="11.25">
      <c r="B160" s="199"/>
      <c r="C160" s="200"/>
      <c r="D160" s="192" t="s">
        <v>152</v>
      </c>
      <c r="E160" s="201" t="s">
        <v>19</v>
      </c>
      <c r="F160" s="202" t="s">
        <v>204</v>
      </c>
      <c r="G160" s="200"/>
      <c r="H160" s="201" t="s">
        <v>19</v>
      </c>
      <c r="I160" s="203"/>
      <c r="J160" s="200"/>
      <c r="K160" s="200"/>
      <c r="L160" s="204"/>
      <c r="M160" s="205"/>
      <c r="N160" s="206"/>
      <c r="O160" s="206"/>
      <c r="P160" s="206"/>
      <c r="Q160" s="206"/>
      <c r="R160" s="206"/>
      <c r="S160" s="206"/>
      <c r="T160" s="207"/>
      <c r="AT160" s="208" t="s">
        <v>152</v>
      </c>
      <c r="AU160" s="208" t="s">
        <v>82</v>
      </c>
      <c r="AV160" s="13" t="s">
        <v>80</v>
      </c>
      <c r="AW160" s="13" t="s">
        <v>35</v>
      </c>
      <c r="AX160" s="13" t="s">
        <v>73</v>
      </c>
      <c r="AY160" s="208" t="s">
        <v>139</v>
      </c>
    </row>
    <row r="161" spans="1:65" s="14" customFormat="1" ht="11.25">
      <c r="B161" s="209"/>
      <c r="C161" s="210"/>
      <c r="D161" s="192" t="s">
        <v>152</v>
      </c>
      <c r="E161" s="211" t="s">
        <v>19</v>
      </c>
      <c r="F161" s="212" t="s">
        <v>217</v>
      </c>
      <c r="G161" s="210"/>
      <c r="H161" s="213">
        <v>7.92</v>
      </c>
      <c r="I161" s="214"/>
      <c r="J161" s="210"/>
      <c r="K161" s="210"/>
      <c r="L161" s="215"/>
      <c r="M161" s="216"/>
      <c r="N161" s="217"/>
      <c r="O161" s="217"/>
      <c r="P161" s="217"/>
      <c r="Q161" s="217"/>
      <c r="R161" s="217"/>
      <c r="S161" s="217"/>
      <c r="T161" s="218"/>
      <c r="AT161" s="219" t="s">
        <v>152</v>
      </c>
      <c r="AU161" s="219" t="s">
        <v>82</v>
      </c>
      <c r="AV161" s="14" t="s">
        <v>82</v>
      </c>
      <c r="AW161" s="14" t="s">
        <v>35</v>
      </c>
      <c r="AX161" s="14" t="s">
        <v>73</v>
      </c>
      <c r="AY161" s="219" t="s">
        <v>139</v>
      </c>
    </row>
    <row r="162" spans="1:65" s="13" customFormat="1" ht="11.25">
      <c r="B162" s="199"/>
      <c r="C162" s="200"/>
      <c r="D162" s="192" t="s">
        <v>152</v>
      </c>
      <c r="E162" s="201" t="s">
        <v>19</v>
      </c>
      <c r="F162" s="202" t="s">
        <v>208</v>
      </c>
      <c r="G162" s="200"/>
      <c r="H162" s="201" t="s">
        <v>19</v>
      </c>
      <c r="I162" s="203"/>
      <c r="J162" s="200"/>
      <c r="K162" s="200"/>
      <c r="L162" s="204"/>
      <c r="M162" s="205"/>
      <c r="N162" s="206"/>
      <c r="O162" s="206"/>
      <c r="P162" s="206"/>
      <c r="Q162" s="206"/>
      <c r="R162" s="206"/>
      <c r="S162" s="206"/>
      <c r="T162" s="207"/>
      <c r="AT162" s="208" t="s">
        <v>152</v>
      </c>
      <c r="AU162" s="208" t="s">
        <v>82</v>
      </c>
      <c r="AV162" s="13" t="s">
        <v>80</v>
      </c>
      <c r="AW162" s="13" t="s">
        <v>35</v>
      </c>
      <c r="AX162" s="13" t="s">
        <v>73</v>
      </c>
      <c r="AY162" s="208" t="s">
        <v>139</v>
      </c>
    </row>
    <row r="163" spans="1:65" s="14" customFormat="1" ht="11.25">
      <c r="B163" s="209"/>
      <c r="C163" s="210"/>
      <c r="D163" s="192" t="s">
        <v>152</v>
      </c>
      <c r="E163" s="211" t="s">
        <v>19</v>
      </c>
      <c r="F163" s="212" t="s">
        <v>218</v>
      </c>
      <c r="G163" s="210"/>
      <c r="H163" s="213">
        <v>5.76</v>
      </c>
      <c r="I163" s="214"/>
      <c r="J163" s="210"/>
      <c r="K163" s="210"/>
      <c r="L163" s="215"/>
      <c r="M163" s="216"/>
      <c r="N163" s="217"/>
      <c r="O163" s="217"/>
      <c r="P163" s="217"/>
      <c r="Q163" s="217"/>
      <c r="R163" s="217"/>
      <c r="S163" s="217"/>
      <c r="T163" s="218"/>
      <c r="AT163" s="219" t="s">
        <v>152</v>
      </c>
      <c r="AU163" s="219" t="s">
        <v>82</v>
      </c>
      <c r="AV163" s="14" t="s">
        <v>82</v>
      </c>
      <c r="AW163" s="14" t="s">
        <v>35</v>
      </c>
      <c r="AX163" s="14" t="s">
        <v>73</v>
      </c>
      <c r="AY163" s="219" t="s">
        <v>139</v>
      </c>
    </row>
    <row r="164" spans="1:65" s="15" customFormat="1" ht="11.25">
      <c r="B164" s="220"/>
      <c r="C164" s="221"/>
      <c r="D164" s="192" t="s">
        <v>152</v>
      </c>
      <c r="E164" s="222" t="s">
        <v>19</v>
      </c>
      <c r="F164" s="223" t="s">
        <v>155</v>
      </c>
      <c r="G164" s="221"/>
      <c r="H164" s="224">
        <v>13.68</v>
      </c>
      <c r="I164" s="225"/>
      <c r="J164" s="221"/>
      <c r="K164" s="221"/>
      <c r="L164" s="226"/>
      <c r="M164" s="227"/>
      <c r="N164" s="228"/>
      <c r="O164" s="228"/>
      <c r="P164" s="228"/>
      <c r="Q164" s="228"/>
      <c r="R164" s="228"/>
      <c r="S164" s="228"/>
      <c r="T164" s="229"/>
      <c r="AT164" s="230" t="s">
        <v>152</v>
      </c>
      <c r="AU164" s="230" t="s">
        <v>82</v>
      </c>
      <c r="AV164" s="15" t="s">
        <v>146</v>
      </c>
      <c r="AW164" s="15" t="s">
        <v>35</v>
      </c>
      <c r="AX164" s="15" t="s">
        <v>80</v>
      </c>
      <c r="AY164" s="230" t="s">
        <v>139</v>
      </c>
    </row>
    <row r="165" spans="1:65" s="2" customFormat="1" ht="16.5" customHeight="1">
      <c r="A165" s="35"/>
      <c r="B165" s="36"/>
      <c r="C165" s="231" t="s">
        <v>226</v>
      </c>
      <c r="D165" s="231" t="s">
        <v>227</v>
      </c>
      <c r="E165" s="232" t="s">
        <v>228</v>
      </c>
      <c r="F165" s="233" t="s">
        <v>229</v>
      </c>
      <c r="G165" s="234" t="s">
        <v>230</v>
      </c>
      <c r="H165" s="235">
        <v>27.24</v>
      </c>
      <c r="I165" s="236"/>
      <c r="J165" s="237">
        <f>ROUND(I165*H165,2)</f>
        <v>0</v>
      </c>
      <c r="K165" s="233" t="s">
        <v>145</v>
      </c>
      <c r="L165" s="238"/>
      <c r="M165" s="239" t="s">
        <v>19</v>
      </c>
      <c r="N165" s="240" t="s">
        <v>44</v>
      </c>
      <c r="O165" s="65"/>
      <c r="P165" s="188">
        <f>O165*H165</f>
        <v>0</v>
      </c>
      <c r="Q165" s="188">
        <v>1</v>
      </c>
      <c r="R165" s="188">
        <f>Q165*H165</f>
        <v>27.24</v>
      </c>
      <c r="S165" s="188">
        <v>0</v>
      </c>
      <c r="T165" s="189">
        <f>S165*H165</f>
        <v>0</v>
      </c>
      <c r="U165" s="35"/>
      <c r="V165" s="35"/>
      <c r="W165" s="35"/>
      <c r="X165" s="35"/>
      <c r="Y165" s="35"/>
      <c r="Z165" s="35"/>
      <c r="AA165" s="35"/>
      <c r="AB165" s="35"/>
      <c r="AC165" s="35"/>
      <c r="AD165" s="35"/>
      <c r="AE165" s="35"/>
      <c r="AR165" s="190" t="s">
        <v>210</v>
      </c>
      <c r="AT165" s="190" t="s">
        <v>227</v>
      </c>
      <c r="AU165" s="190" t="s">
        <v>82</v>
      </c>
      <c r="AY165" s="18" t="s">
        <v>139</v>
      </c>
      <c r="BE165" s="191">
        <f>IF(N165="základní",J165,0)</f>
        <v>0</v>
      </c>
      <c r="BF165" s="191">
        <f>IF(N165="snížená",J165,0)</f>
        <v>0</v>
      </c>
      <c r="BG165" s="191">
        <f>IF(N165="zákl. přenesená",J165,0)</f>
        <v>0</v>
      </c>
      <c r="BH165" s="191">
        <f>IF(N165="sníž. přenesená",J165,0)</f>
        <v>0</v>
      </c>
      <c r="BI165" s="191">
        <f>IF(N165="nulová",J165,0)</f>
        <v>0</v>
      </c>
      <c r="BJ165" s="18" t="s">
        <v>80</v>
      </c>
      <c r="BK165" s="191">
        <f>ROUND(I165*H165,2)</f>
        <v>0</v>
      </c>
      <c r="BL165" s="18" t="s">
        <v>146</v>
      </c>
      <c r="BM165" s="190" t="s">
        <v>231</v>
      </c>
    </row>
    <row r="166" spans="1:65" s="2" customFormat="1" ht="11.25">
      <c r="A166" s="35"/>
      <c r="B166" s="36"/>
      <c r="C166" s="37"/>
      <c r="D166" s="192" t="s">
        <v>148</v>
      </c>
      <c r="E166" s="37"/>
      <c r="F166" s="193" t="s">
        <v>229</v>
      </c>
      <c r="G166" s="37"/>
      <c r="H166" s="37"/>
      <c r="I166" s="194"/>
      <c r="J166" s="37"/>
      <c r="K166" s="37"/>
      <c r="L166" s="40"/>
      <c r="M166" s="195"/>
      <c r="N166" s="196"/>
      <c r="O166" s="65"/>
      <c r="P166" s="65"/>
      <c r="Q166" s="65"/>
      <c r="R166" s="65"/>
      <c r="S166" s="65"/>
      <c r="T166" s="66"/>
      <c r="U166" s="35"/>
      <c r="V166" s="35"/>
      <c r="W166" s="35"/>
      <c r="X166" s="35"/>
      <c r="Y166" s="35"/>
      <c r="Z166" s="35"/>
      <c r="AA166" s="35"/>
      <c r="AB166" s="35"/>
      <c r="AC166" s="35"/>
      <c r="AD166" s="35"/>
      <c r="AE166" s="35"/>
      <c r="AT166" s="18" t="s">
        <v>148</v>
      </c>
      <c r="AU166" s="18" t="s">
        <v>82</v>
      </c>
    </row>
    <row r="167" spans="1:65" s="13" customFormat="1" ht="11.25">
      <c r="B167" s="199"/>
      <c r="C167" s="200"/>
      <c r="D167" s="192" t="s">
        <v>152</v>
      </c>
      <c r="E167" s="201" t="s">
        <v>19</v>
      </c>
      <c r="F167" s="202" t="s">
        <v>232</v>
      </c>
      <c r="G167" s="200"/>
      <c r="H167" s="201" t="s">
        <v>19</v>
      </c>
      <c r="I167" s="203"/>
      <c r="J167" s="200"/>
      <c r="K167" s="200"/>
      <c r="L167" s="204"/>
      <c r="M167" s="205"/>
      <c r="N167" s="206"/>
      <c r="O167" s="206"/>
      <c r="P167" s="206"/>
      <c r="Q167" s="206"/>
      <c r="R167" s="206"/>
      <c r="S167" s="206"/>
      <c r="T167" s="207"/>
      <c r="AT167" s="208" t="s">
        <v>152</v>
      </c>
      <c r="AU167" s="208" t="s">
        <v>82</v>
      </c>
      <c r="AV167" s="13" t="s">
        <v>80</v>
      </c>
      <c r="AW167" s="13" t="s">
        <v>35</v>
      </c>
      <c r="AX167" s="13" t="s">
        <v>73</v>
      </c>
      <c r="AY167" s="208" t="s">
        <v>139</v>
      </c>
    </row>
    <row r="168" spans="1:65" s="14" customFormat="1" ht="11.25">
      <c r="B168" s="209"/>
      <c r="C168" s="210"/>
      <c r="D168" s="192" t="s">
        <v>152</v>
      </c>
      <c r="E168" s="211" t="s">
        <v>19</v>
      </c>
      <c r="F168" s="212" t="s">
        <v>233</v>
      </c>
      <c r="G168" s="210"/>
      <c r="H168" s="213">
        <v>27.24</v>
      </c>
      <c r="I168" s="214"/>
      <c r="J168" s="210"/>
      <c r="K168" s="210"/>
      <c r="L168" s="215"/>
      <c r="M168" s="216"/>
      <c r="N168" s="217"/>
      <c r="O168" s="217"/>
      <c r="P168" s="217"/>
      <c r="Q168" s="217"/>
      <c r="R168" s="217"/>
      <c r="S168" s="217"/>
      <c r="T168" s="218"/>
      <c r="AT168" s="219" t="s">
        <v>152</v>
      </c>
      <c r="AU168" s="219" t="s">
        <v>82</v>
      </c>
      <c r="AV168" s="14" t="s">
        <v>82</v>
      </c>
      <c r="AW168" s="14" t="s">
        <v>35</v>
      </c>
      <c r="AX168" s="14" t="s">
        <v>73</v>
      </c>
      <c r="AY168" s="219" t="s">
        <v>139</v>
      </c>
    </row>
    <row r="169" spans="1:65" s="15" customFormat="1" ht="11.25">
      <c r="B169" s="220"/>
      <c r="C169" s="221"/>
      <c r="D169" s="192" t="s">
        <v>152</v>
      </c>
      <c r="E169" s="222" t="s">
        <v>19</v>
      </c>
      <c r="F169" s="223" t="s">
        <v>155</v>
      </c>
      <c r="G169" s="221"/>
      <c r="H169" s="224">
        <v>27.24</v>
      </c>
      <c r="I169" s="225"/>
      <c r="J169" s="221"/>
      <c r="K169" s="221"/>
      <c r="L169" s="226"/>
      <c r="M169" s="227"/>
      <c r="N169" s="228"/>
      <c r="O169" s="228"/>
      <c r="P169" s="228"/>
      <c r="Q169" s="228"/>
      <c r="R169" s="228"/>
      <c r="S169" s="228"/>
      <c r="T169" s="229"/>
      <c r="AT169" s="230" t="s">
        <v>152</v>
      </c>
      <c r="AU169" s="230" t="s">
        <v>82</v>
      </c>
      <c r="AV169" s="15" t="s">
        <v>146</v>
      </c>
      <c r="AW169" s="15" t="s">
        <v>35</v>
      </c>
      <c r="AX169" s="15" t="s">
        <v>80</v>
      </c>
      <c r="AY169" s="230" t="s">
        <v>139</v>
      </c>
    </row>
    <row r="170" spans="1:65" s="2" customFormat="1" ht="33" customHeight="1">
      <c r="A170" s="35"/>
      <c r="B170" s="36"/>
      <c r="C170" s="179" t="s">
        <v>234</v>
      </c>
      <c r="D170" s="179" t="s">
        <v>141</v>
      </c>
      <c r="E170" s="180" t="s">
        <v>235</v>
      </c>
      <c r="F170" s="181" t="s">
        <v>236</v>
      </c>
      <c r="G170" s="182" t="s">
        <v>199</v>
      </c>
      <c r="H170" s="183">
        <v>117.536</v>
      </c>
      <c r="I170" s="184"/>
      <c r="J170" s="185">
        <f>ROUND(I170*H170,2)</f>
        <v>0</v>
      </c>
      <c r="K170" s="181" t="s">
        <v>145</v>
      </c>
      <c r="L170" s="40"/>
      <c r="M170" s="186" t="s">
        <v>19</v>
      </c>
      <c r="N170" s="187" t="s">
        <v>44</v>
      </c>
      <c r="O170" s="65"/>
      <c r="P170" s="188">
        <f>O170*H170</f>
        <v>0</v>
      </c>
      <c r="Q170" s="188">
        <v>0</v>
      </c>
      <c r="R170" s="188">
        <f>Q170*H170</f>
        <v>0</v>
      </c>
      <c r="S170" s="188">
        <v>0</v>
      </c>
      <c r="T170" s="189">
        <f>S170*H170</f>
        <v>0</v>
      </c>
      <c r="U170" s="35"/>
      <c r="V170" s="35"/>
      <c r="W170" s="35"/>
      <c r="X170" s="35"/>
      <c r="Y170" s="35"/>
      <c r="Z170" s="35"/>
      <c r="AA170" s="35"/>
      <c r="AB170" s="35"/>
      <c r="AC170" s="35"/>
      <c r="AD170" s="35"/>
      <c r="AE170" s="35"/>
      <c r="AR170" s="190" t="s">
        <v>146</v>
      </c>
      <c r="AT170" s="190" t="s">
        <v>141</v>
      </c>
      <c r="AU170" s="190" t="s">
        <v>82</v>
      </c>
      <c r="AY170" s="18" t="s">
        <v>139</v>
      </c>
      <c r="BE170" s="191">
        <f>IF(N170="základní",J170,0)</f>
        <v>0</v>
      </c>
      <c r="BF170" s="191">
        <f>IF(N170="snížená",J170,0)</f>
        <v>0</v>
      </c>
      <c r="BG170" s="191">
        <f>IF(N170="zákl. přenesená",J170,0)</f>
        <v>0</v>
      </c>
      <c r="BH170" s="191">
        <f>IF(N170="sníž. přenesená",J170,0)</f>
        <v>0</v>
      </c>
      <c r="BI170" s="191">
        <f>IF(N170="nulová",J170,0)</f>
        <v>0</v>
      </c>
      <c r="BJ170" s="18" t="s">
        <v>80</v>
      </c>
      <c r="BK170" s="191">
        <f>ROUND(I170*H170,2)</f>
        <v>0</v>
      </c>
      <c r="BL170" s="18" t="s">
        <v>146</v>
      </c>
      <c r="BM170" s="190" t="s">
        <v>237</v>
      </c>
    </row>
    <row r="171" spans="1:65" s="2" customFormat="1" ht="39">
      <c r="A171" s="35"/>
      <c r="B171" s="36"/>
      <c r="C171" s="37"/>
      <c r="D171" s="192" t="s">
        <v>148</v>
      </c>
      <c r="E171" s="37"/>
      <c r="F171" s="193" t="s">
        <v>238</v>
      </c>
      <c r="G171" s="37"/>
      <c r="H171" s="37"/>
      <c r="I171" s="194"/>
      <c r="J171" s="37"/>
      <c r="K171" s="37"/>
      <c r="L171" s="40"/>
      <c r="M171" s="195"/>
      <c r="N171" s="196"/>
      <c r="O171" s="65"/>
      <c r="P171" s="65"/>
      <c r="Q171" s="65"/>
      <c r="R171" s="65"/>
      <c r="S171" s="65"/>
      <c r="T171" s="66"/>
      <c r="U171" s="35"/>
      <c r="V171" s="35"/>
      <c r="W171" s="35"/>
      <c r="X171" s="35"/>
      <c r="Y171" s="35"/>
      <c r="Z171" s="35"/>
      <c r="AA171" s="35"/>
      <c r="AB171" s="35"/>
      <c r="AC171" s="35"/>
      <c r="AD171" s="35"/>
      <c r="AE171" s="35"/>
      <c r="AT171" s="18" t="s">
        <v>148</v>
      </c>
      <c r="AU171" s="18" t="s">
        <v>82</v>
      </c>
    </row>
    <row r="172" spans="1:65" s="2" customFormat="1" ht="11.25">
      <c r="A172" s="35"/>
      <c r="B172" s="36"/>
      <c r="C172" s="37"/>
      <c r="D172" s="197" t="s">
        <v>150</v>
      </c>
      <c r="E172" s="37"/>
      <c r="F172" s="198" t="s">
        <v>239</v>
      </c>
      <c r="G172" s="37"/>
      <c r="H172" s="37"/>
      <c r="I172" s="194"/>
      <c r="J172" s="37"/>
      <c r="K172" s="37"/>
      <c r="L172" s="40"/>
      <c r="M172" s="195"/>
      <c r="N172" s="196"/>
      <c r="O172" s="65"/>
      <c r="P172" s="65"/>
      <c r="Q172" s="65"/>
      <c r="R172" s="65"/>
      <c r="S172" s="65"/>
      <c r="T172" s="66"/>
      <c r="U172" s="35"/>
      <c r="V172" s="35"/>
      <c r="W172" s="35"/>
      <c r="X172" s="35"/>
      <c r="Y172" s="35"/>
      <c r="Z172" s="35"/>
      <c r="AA172" s="35"/>
      <c r="AB172" s="35"/>
      <c r="AC172" s="35"/>
      <c r="AD172" s="35"/>
      <c r="AE172" s="35"/>
      <c r="AT172" s="18" t="s">
        <v>150</v>
      </c>
      <c r="AU172" s="18" t="s">
        <v>82</v>
      </c>
    </row>
    <row r="173" spans="1:65" s="13" customFormat="1" ht="11.25">
      <c r="B173" s="199"/>
      <c r="C173" s="200"/>
      <c r="D173" s="192" t="s">
        <v>152</v>
      </c>
      <c r="E173" s="201" t="s">
        <v>19</v>
      </c>
      <c r="F173" s="202" t="s">
        <v>240</v>
      </c>
      <c r="G173" s="200"/>
      <c r="H173" s="201" t="s">
        <v>19</v>
      </c>
      <c r="I173" s="203"/>
      <c r="J173" s="200"/>
      <c r="K173" s="200"/>
      <c r="L173" s="204"/>
      <c r="M173" s="205"/>
      <c r="N173" s="206"/>
      <c r="O173" s="206"/>
      <c r="P173" s="206"/>
      <c r="Q173" s="206"/>
      <c r="R173" s="206"/>
      <c r="S173" s="206"/>
      <c r="T173" s="207"/>
      <c r="AT173" s="208" t="s">
        <v>152</v>
      </c>
      <c r="AU173" s="208" t="s">
        <v>82</v>
      </c>
      <c r="AV173" s="13" t="s">
        <v>80</v>
      </c>
      <c r="AW173" s="13" t="s">
        <v>35</v>
      </c>
      <c r="AX173" s="13" t="s">
        <v>73</v>
      </c>
      <c r="AY173" s="208" t="s">
        <v>139</v>
      </c>
    </row>
    <row r="174" spans="1:65" s="14" customFormat="1" ht="11.25">
      <c r="B174" s="209"/>
      <c r="C174" s="210"/>
      <c r="D174" s="192" t="s">
        <v>152</v>
      </c>
      <c r="E174" s="211" t="s">
        <v>19</v>
      </c>
      <c r="F174" s="212" t="s">
        <v>241</v>
      </c>
      <c r="G174" s="210"/>
      <c r="H174" s="213">
        <v>100</v>
      </c>
      <c r="I174" s="214"/>
      <c r="J174" s="210"/>
      <c r="K174" s="210"/>
      <c r="L174" s="215"/>
      <c r="M174" s="216"/>
      <c r="N174" s="217"/>
      <c r="O174" s="217"/>
      <c r="P174" s="217"/>
      <c r="Q174" s="217"/>
      <c r="R174" s="217"/>
      <c r="S174" s="217"/>
      <c r="T174" s="218"/>
      <c r="AT174" s="219" t="s">
        <v>152</v>
      </c>
      <c r="AU174" s="219" t="s">
        <v>82</v>
      </c>
      <c r="AV174" s="14" t="s">
        <v>82</v>
      </c>
      <c r="AW174" s="14" t="s">
        <v>35</v>
      </c>
      <c r="AX174" s="14" t="s">
        <v>73</v>
      </c>
      <c r="AY174" s="219" t="s">
        <v>139</v>
      </c>
    </row>
    <row r="175" spans="1:65" s="13" customFormat="1" ht="11.25">
      <c r="B175" s="199"/>
      <c r="C175" s="200"/>
      <c r="D175" s="192" t="s">
        <v>152</v>
      </c>
      <c r="E175" s="201" t="s">
        <v>19</v>
      </c>
      <c r="F175" s="202" t="s">
        <v>242</v>
      </c>
      <c r="G175" s="200"/>
      <c r="H175" s="201" t="s">
        <v>19</v>
      </c>
      <c r="I175" s="203"/>
      <c r="J175" s="200"/>
      <c r="K175" s="200"/>
      <c r="L175" s="204"/>
      <c r="M175" s="205"/>
      <c r="N175" s="206"/>
      <c r="O175" s="206"/>
      <c r="P175" s="206"/>
      <c r="Q175" s="206"/>
      <c r="R175" s="206"/>
      <c r="S175" s="206"/>
      <c r="T175" s="207"/>
      <c r="AT175" s="208" t="s">
        <v>152</v>
      </c>
      <c r="AU175" s="208" t="s">
        <v>82</v>
      </c>
      <c r="AV175" s="13" t="s">
        <v>80</v>
      </c>
      <c r="AW175" s="13" t="s">
        <v>35</v>
      </c>
      <c r="AX175" s="13" t="s">
        <v>73</v>
      </c>
      <c r="AY175" s="208" t="s">
        <v>139</v>
      </c>
    </row>
    <row r="176" spans="1:65" s="14" customFormat="1" ht="11.25">
      <c r="B176" s="209"/>
      <c r="C176" s="210"/>
      <c r="D176" s="192" t="s">
        <v>152</v>
      </c>
      <c r="E176" s="211" t="s">
        <v>19</v>
      </c>
      <c r="F176" s="212" t="s">
        <v>243</v>
      </c>
      <c r="G176" s="210"/>
      <c r="H176" s="213">
        <v>17.536000000000001</v>
      </c>
      <c r="I176" s="214"/>
      <c r="J176" s="210"/>
      <c r="K176" s="210"/>
      <c r="L176" s="215"/>
      <c r="M176" s="216"/>
      <c r="N176" s="217"/>
      <c r="O176" s="217"/>
      <c r="P176" s="217"/>
      <c r="Q176" s="217"/>
      <c r="R176" s="217"/>
      <c r="S176" s="217"/>
      <c r="T176" s="218"/>
      <c r="AT176" s="219" t="s">
        <v>152</v>
      </c>
      <c r="AU176" s="219" t="s">
        <v>82</v>
      </c>
      <c r="AV176" s="14" t="s">
        <v>82</v>
      </c>
      <c r="AW176" s="14" t="s">
        <v>35</v>
      </c>
      <c r="AX176" s="14" t="s">
        <v>73</v>
      </c>
      <c r="AY176" s="219" t="s">
        <v>139</v>
      </c>
    </row>
    <row r="177" spans="1:65" s="15" customFormat="1" ht="11.25">
      <c r="B177" s="220"/>
      <c r="C177" s="221"/>
      <c r="D177" s="192" t="s">
        <v>152</v>
      </c>
      <c r="E177" s="222" t="s">
        <v>19</v>
      </c>
      <c r="F177" s="223" t="s">
        <v>155</v>
      </c>
      <c r="G177" s="221"/>
      <c r="H177" s="224">
        <v>117.536</v>
      </c>
      <c r="I177" s="225"/>
      <c r="J177" s="221"/>
      <c r="K177" s="221"/>
      <c r="L177" s="226"/>
      <c r="M177" s="227"/>
      <c r="N177" s="228"/>
      <c r="O177" s="228"/>
      <c r="P177" s="228"/>
      <c r="Q177" s="228"/>
      <c r="R177" s="228"/>
      <c r="S177" s="228"/>
      <c r="T177" s="229"/>
      <c r="AT177" s="230" t="s">
        <v>152</v>
      </c>
      <c r="AU177" s="230" t="s">
        <v>82</v>
      </c>
      <c r="AV177" s="15" t="s">
        <v>146</v>
      </c>
      <c r="AW177" s="15" t="s">
        <v>35</v>
      </c>
      <c r="AX177" s="15" t="s">
        <v>80</v>
      </c>
      <c r="AY177" s="230" t="s">
        <v>139</v>
      </c>
    </row>
    <row r="178" spans="1:65" s="2" customFormat="1" ht="24.2" customHeight="1">
      <c r="A178" s="35"/>
      <c r="B178" s="36"/>
      <c r="C178" s="179" t="s">
        <v>244</v>
      </c>
      <c r="D178" s="179" t="s">
        <v>141</v>
      </c>
      <c r="E178" s="180" t="s">
        <v>245</v>
      </c>
      <c r="F178" s="181" t="s">
        <v>246</v>
      </c>
      <c r="G178" s="182" t="s">
        <v>230</v>
      </c>
      <c r="H178" s="183">
        <v>1185.98</v>
      </c>
      <c r="I178" s="184"/>
      <c r="J178" s="185">
        <f>ROUND(I178*H178,2)</f>
        <v>0</v>
      </c>
      <c r="K178" s="181" t="s">
        <v>145</v>
      </c>
      <c r="L178" s="40"/>
      <c r="M178" s="186" t="s">
        <v>19</v>
      </c>
      <c r="N178" s="187" t="s">
        <v>44</v>
      </c>
      <c r="O178" s="65"/>
      <c r="P178" s="188">
        <f>O178*H178</f>
        <v>0</v>
      </c>
      <c r="Q178" s="188">
        <v>0</v>
      </c>
      <c r="R178" s="188">
        <f>Q178*H178</f>
        <v>0</v>
      </c>
      <c r="S178" s="188">
        <v>0</v>
      </c>
      <c r="T178" s="189">
        <f>S178*H178</f>
        <v>0</v>
      </c>
      <c r="U178" s="35"/>
      <c r="V178" s="35"/>
      <c r="W178" s="35"/>
      <c r="X178" s="35"/>
      <c r="Y178" s="35"/>
      <c r="Z178" s="35"/>
      <c r="AA178" s="35"/>
      <c r="AB178" s="35"/>
      <c r="AC178" s="35"/>
      <c r="AD178" s="35"/>
      <c r="AE178" s="35"/>
      <c r="AR178" s="190" t="s">
        <v>146</v>
      </c>
      <c r="AT178" s="190" t="s">
        <v>141</v>
      </c>
      <c r="AU178" s="190" t="s">
        <v>82</v>
      </c>
      <c r="AY178" s="18" t="s">
        <v>139</v>
      </c>
      <c r="BE178" s="191">
        <f>IF(N178="základní",J178,0)</f>
        <v>0</v>
      </c>
      <c r="BF178" s="191">
        <f>IF(N178="snížená",J178,0)</f>
        <v>0</v>
      </c>
      <c r="BG178" s="191">
        <f>IF(N178="zákl. přenesená",J178,0)</f>
        <v>0</v>
      </c>
      <c r="BH178" s="191">
        <f>IF(N178="sníž. přenesená",J178,0)</f>
        <v>0</v>
      </c>
      <c r="BI178" s="191">
        <f>IF(N178="nulová",J178,0)</f>
        <v>0</v>
      </c>
      <c r="BJ178" s="18" t="s">
        <v>80</v>
      </c>
      <c r="BK178" s="191">
        <f>ROUND(I178*H178,2)</f>
        <v>0</v>
      </c>
      <c r="BL178" s="18" t="s">
        <v>146</v>
      </c>
      <c r="BM178" s="190" t="s">
        <v>247</v>
      </c>
    </row>
    <row r="179" spans="1:65" s="2" customFormat="1" ht="29.25">
      <c r="A179" s="35"/>
      <c r="B179" s="36"/>
      <c r="C179" s="37"/>
      <c r="D179" s="192" t="s">
        <v>148</v>
      </c>
      <c r="E179" s="37"/>
      <c r="F179" s="193" t="s">
        <v>248</v>
      </c>
      <c r="G179" s="37"/>
      <c r="H179" s="37"/>
      <c r="I179" s="194"/>
      <c r="J179" s="37"/>
      <c r="K179" s="37"/>
      <c r="L179" s="40"/>
      <c r="M179" s="195"/>
      <c r="N179" s="196"/>
      <c r="O179" s="65"/>
      <c r="P179" s="65"/>
      <c r="Q179" s="65"/>
      <c r="R179" s="65"/>
      <c r="S179" s="65"/>
      <c r="T179" s="66"/>
      <c r="U179" s="35"/>
      <c r="V179" s="35"/>
      <c r="W179" s="35"/>
      <c r="X179" s="35"/>
      <c r="Y179" s="35"/>
      <c r="Z179" s="35"/>
      <c r="AA179" s="35"/>
      <c r="AB179" s="35"/>
      <c r="AC179" s="35"/>
      <c r="AD179" s="35"/>
      <c r="AE179" s="35"/>
      <c r="AT179" s="18" t="s">
        <v>148</v>
      </c>
      <c r="AU179" s="18" t="s">
        <v>82</v>
      </c>
    </row>
    <row r="180" spans="1:65" s="2" customFormat="1" ht="11.25">
      <c r="A180" s="35"/>
      <c r="B180" s="36"/>
      <c r="C180" s="37"/>
      <c r="D180" s="197" t="s">
        <v>150</v>
      </c>
      <c r="E180" s="37"/>
      <c r="F180" s="198" t="s">
        <v>249</v>
      </c>
      <c r="G180" s="37"/>
      <c r="H180" s="37"/>
      <c r="I180" s="194"/>
      <c r="J180" s="37"/>
      <c r="K180" s="37"/>
      <c r="L180" s="40"/>
      <c r="M180" s="195"/>
      <c r="N180" s="196"/>
      <c r="O180" s="65"/>
      <c r="P180" s="65"/>
      <c r="Q180" s="65"/>
      <c r="R180" s="65"/>
      <c r="S180" s="65"/>
      <c r="T180" s="66"/>
      <c r="U180" s="35"/>
      <c r="V180" s="35"/>
      <c r="W180" s="35"/>
      <c r="X180" s="35"/>
      <c r="Y180" s="35"/>
      <c r="Z180" s="35"/>
      <c r="AA180" s="35"/>
      <c r="AB180" s="35"/>
      <c r="AC180" s="35"/>
      <c r="AD180" s="35"/>
      <c r="AE180" s="35"/>
      <c r="AT180" s="18" t="s">
        <v>150</v>
      </c>
      <c r="AU180" s="18" t="s">
        <v>82</v>
      </c>
    </row>
    <row r="181" spans="1:65" s="13" customFormat="1" ht="11.25">
      <c r="B181" s="199"/>
      <c r="C181" s="200"/>
      <c r="D181" s="192" t="s">
        <v>152</v>
      </c>
      <c r="E181" s="201" t="s">
        <v>19</v>
      </c>
      <c r="F181" s="202" t="s">
        <v>250</v>
      </c>
      <c r="G181" s="200"/>
      <c r="H181" s="201" t="s">
        <v>19</v>
      </c>
      <c r="I181" s="203"/>
      <c r="J181" s="200"/>
      <c r="K181" s="200"/>
      <c r="L181" s="204"/>
      <c r="M181" s="205"/>
      <c r="N181" s="206"/>
      <c r="O181" s="206"/>
      <c r="P181" s="206"/>
      <c r="Q181" s="206"/>
      <c r="R181" s="206"/>
      <c r="S181" s="206"/>
      <c r="T181" s="207"/>
      <c r="AT181" s="208" t="s">
        <v>152</v>
      </c>
      <c r="AU181" s="208" t="s">
        <v>82</v>
      </c>
      <c r="AV181" s="13" t="s">
        <v>80</v>
      </c>
      <c r="AW181" s="13" t="s">
        <v>35</v>
      </c>
      <c r="AX181" s="13" t="s">
        <v>73</v>
      </c>
      <c r="AY181" s="208" t="s">
        <v>139</v>
      </c>
    </row>
    <row r="182" spans="1:65" s="14" customFormat="1" ht="11.25">
      <c r="B182" s="209"/>
      <c r="C182" s="210"/>
      <c r="D182" s="192" t="s">
        <v>152</v>
      </c>
      <c r="E182" s="211" t="s">
        <v>19</v>
      </c>
      <c r="F182" s="212" t="s">
        <v>251</v>
      </c>
      <c r="G182" s="210"/>
      <c r="H182" s="213">
        <v>1158.6199999999999</v>
      </c>
      <c r="I182" s="214"/>
      <c r="J182" s="210"/>
      <c r="K182" s="210"/>
      <c r="L182" s="215"/>
      <c r="M182" s="216"/>
      <c r="N182" s="217"/>
      <c r="O182" s="217"/>
      <c r="P182" s="217"/>
      <c r="Q182" s="217"/>
      <c r="R182" s="217"/>
      <c r="S182" s="217"/>
      <c r="T182" s="218"/>
      <c r="AT182" s="219" t="s">
        <v>152</v>
      </c>
      <c r="AU182" s="219" t="s">
        <v>82</v>
      </c>
      <c r="AV182" s="14" t="s">
        <v>82</v>
      </c>
      <c r="AW182" s="14" t="s">
        <v>35</v>
      </c>
      <c r="AX182" s="14" t="s">
        <v>73</v>
      </c>
      <c r="AY182" s="219" t="s">
        <v>139</v>
      </c>
    </row>
    <row r="183" spans="1:65" s="13" customFormat="1" ht="22.5">
      <c r="B183" s="199"/>
      <c r="C183" s="200"/>
      <c r="D183" s="192" t="s">
        <v>152</v>
      </c>
      <c r="E183" s="201" t="s">
        <v>19</v>
      </c>
      <c r="F183" s="202" t="s">
        <v>252</v>
      </c>
      <c r="G183" s="200"/>
      <c r="H183" s="201" t="s">
        <v>19</v>
      </c>
      <c r="I183" s="203"/>
      <c r="J183" s="200"/>
      <c r="K183" s="200"/>
      <c r="L183" s="204"/>
      <c r="M183" s="205"/>
      <c r="N183" s="206"/>
      <c r="O183" s="206"/>
      <c r="P183" s="206"/>
      <c r="Q183" s="206"/>
      <c r="R183" s="206"/>
      <c r="S183" s="206"/>
      <c r="T183" s="207"/>
      <c r="AT183" s="208" t="s">
        <v>152</v>
      </c>
      <c r="AU183" s="208" t="s">
        <v>82</v>
      </c>
      <c r="AV183" s="13" t="s">
        <v>80</v>
      </c>
      <c r="AW183" s="13" t="s">
        <v>35</v>
      </c>
      <c r="AX183" s="13" t="s">
        <v>73</v>
      </c>
      <c r="AY183" s="208" t="s">
        <v>139</v>
      </c>
    </row>
    <row r="184" spans="1:65" s="14" customFormat="1" ht="11.25">
      <c r="B184" s="209"/>
      <c r="C184" s="210"/>
      <c r="D184" s="192" t="s">
        <v>152</v>
      </c>
      <c r="E184" s="211" t="s">
        <v>19</v>
      </c>
      <c r="F184" s="212" t="s">
        <v>253</v>
      </c>
      <c r="G184" s="210"/>
      <c r="H184" s="213">
        <v>27.36</v>
      </c>
      <c r="I184" s="214"/>
      <c r="J184" s="210"/>
      <c r="K184" s="210"/>
      <c r="L184" s="215"/>
      <c r="M184" s="216"/>
      <c r="N184" s="217"/>
      <c r="O184" s="217"/>
      <c r="P184" s="217"/>
      <c r="Q184" s="217"/>
      <c r="R184" s="217"/>
      <c r="S184" s="217"/>
      <c r="T184" s="218"/>
      <c r="AT184" s="219" t="s">
        <v>152</v>
      </c>
      <c r="AU184" s="219" t="s">
        <v>82</v>
      </c>
      <c r="AV184" s="14" t="s">
        <v>82</v>
      </c>
      <c r="AW184" s="14" t="s">
        <v>35</v>
      </c>
      <c r="AX184" s="14" t="s">
        <v>73</v>
      </c>
      <c r="AY184" s="219" t="s">
        <v>139</v>
      </c>
    </row>
    <row r="185" spans="1:65" s="15" customFormat="1" ht="11.25">
      <c r="B185" s="220"/>
      <c r="C185" s="221"/>
      <c r="D185" s="192" t="s">
        <v>152</v>
      </c>
      <c r="E185" s="222" t="s">
        <v>19</v>
      </c>
      <c r="F185" s="223" t="s">
        <v>155</v>
      </c>
      <c r="G185" s="221"/>
      <c r="H185" s="224">
        <v>1185.9799999999998</v>
      </c>
      <c r="I185" s="225"/>
      <c r="J185" s="221"/>
      <c r="K185" s="221"/>
      <c r="L185" s="226"/>
      <c r="M185" s="227"/>
      <c r="N185" s="228"/>
      <c r="O185" s="228"/>
      <c r="P185" s="228"/>
      <c r="Q185" s="228"/>
      <c r="R185" s="228"/>
      <c r="S185" s="228"/>
      <c r="T185" s="229"/>
      <c r="AT185" s="230" t="s">
        <v>152</v>
      </c>
      <c r="AU185" s="230" t="s">
        <v>82</v>
      </c>
      <c r="AV185" s="15" t="s">
        <v>146</v>
      </c>
      <c r="AW185" s="15" t="s">
        <v>35</v>
      </c>
      <c r="AX185" s="15" t="s">
        <v>80</v>
      </c>
      <c r="AY185" s="230" t="s">
        <v>139</v>
      </c>
    </row>
    <row r="186" spans="1:65" s="2" customFormat="1" ht="37.9" customHeight="1">
      <c r="A186" s="35"/>
      <c r="B186" s="36"/>
      <c r="C186" s="179" t="s">
        <v>254</v>
      </c>
      <c r="D186" s="179" t="s">
        <v>141</v>
      </c>
      <c r="E186" s="180" t="s">
        <v>255</v>
      </c>
      <c r="F186" s="181" t="s">
        <v>256</v>
      </c>
      <c r="G186" s="182" t="s">
        <v>199</v>
      </c>
      <c r="H186" s="183">
        <v>523.48</v>
      </c>
      <c r="I186" s="184"/>
      <c r="J186" s="185">
        <f>ROUND(I186*H186,2)</f>
        <v>0</v>
      </c>
      <c r="K186" s="181" t="s">
        <v>145</v>
      </c>
      <c r="L186" s="40"/>
      <c r="M186" s="186" t="s">
        <v>19</v>
      </c>
      <c r="N186" s="187" t="s">
        <v>44</v>
      </c>
      <c r="O186" s="65"/>
      <c r="P186" s="188">
        <f>O186*H186</f>
        <v>0</v>
      </c>
      <c r="Q186" s="188">
        <v>0</v>
      </c>
      <c r="R186" s="188">
        <f>Q186*H186</f>
        <v>0</v>
      </c>
      <c r="S186" s="188">
        <v>0</v>
      </c>
      <c r="T186" s="189">
        <f>S186*H186</f>
        <v>0</v>
      </c>
      <c r="U186" s="35"/>
      <c r="V186" s="35"/>
      <c r="W186" s="35"/>
      <c r="X186" s="35"/>
      <c r="Y186" s="35"/>
      <c r="Z186" s="35"/>
      <c r="AA186" s="35"/>
      <c r="AB186" s="35"/>
      <c r="AC186" s="35"/>
      <c r="AD186" s="35"/>
      <c r="AE186" s="35"/>
      <c r="AR186" s="190" t="s">
        <v>146</v>
      </c>
      <c r="AT186" s="190" t="s">
        <v>141</v>
      </c>
      <c r="AU186" s="190" t="s">
        <v>82</v>
      </c>
      <c r="AY186" s="18" t="s">
        <v>139</v>
      </c>
      <c r="BE186" s="191">
        <f>IF(N186="základní",J186,0)</f>
        <v>0</v>
      </c>
      <c r="BF186" s="191">
        <f>IF(N186="snížená",J186,0)</f>
        <v>0</v>
      </c>
      <c r="BG186" s="191">
        <f>IF(N186="zákl. přenesená",J186,0)</f>
        <v>0</v>
      </c>
      <c r="BH186" s="191">
        <f>IF(N186="sníž. přenesená",J186,0)</f>
        <v>0</v>
      </c>
      <c r="BI186" s="191">
        <f>IF(N186="nulová",J186,0)</f>
        <v>0</v>
      </c>
      <c r="BJ186" s="18" t="s">
        <v>80</v>
      </c>
      <c r="BK186" s="191">
        <f>ROUND(I186*H186,2)</f>
        <v>0</v>
      </c>
      <c r="BL186" s="18" t="s">
        <v>146</v>
      </c>
      <c r="BM186" s="190" t="s">
        <v>257</v>
      </c>
    </row>
    <row r="187" spans="1:65" s="2" customFormat="1" ht="39">
      <c r="A187" s="35"/>
      <c r="B187" s="36"/>
      <c r="C187" s="37"/>
      <c r="D187" s="192" t="s">
        <v>148</v>
      </c>
      <c r="E187" s="37"/>
      <c r="F187" s="193" t="s">
        <v>258</v>
      </c>
      <c r="G187" s="37"/>
      <c r="H187" s="37"/>
      <c r="I187" s="194"/>
      <c r="J187" s="37"/>
      <c r="K187" s="37"/>
      <c r="L187" s="40"/>
      <c r="M187" s="195"/>
      <c r="N187" s="196"/>
      <c r="O187" s="65"/>
      <c r="P187" s="65"/>
      <c r="Q187" s="65"/>
      <c r="R187" s="65"/>
      <c r="S187" s="65"/>
      <c r="T187" s="66"/>
      <c r="U187" s="35"/>
      <c r="V187" s="35"/>
      <c r="W187" s="35"/>
      <c r="X187" s="35"/>
      <c r="Y187" s="35"/>
      <c r="Z187" s="35"/>
      <c r="AA187" s="35"/>
      <c r="AB187" s="35"/>
      <c r="AC187" s="35"/>
      <c r="AD187" s="35"/>
      <c r="AE187" s="35"/>
      <c r="AT187" s="18" t="s">
        <v>148</v>
      </c>
      <c r="AU187" s="18" t="s">
        <v>82</v>
      </c>
    </row>
    <row r="188" spans="1:65" s="2" customFormat="1" ht="11.25">
      <c r="A188" s="35"/>
      <c r="B188" s="36"/>
      <c r="C188" s="37"/>
      <c r="D188" s="197" t="s">
        <v>150</v>
      </c>
      <c r="E188" s="37"/>
      <c r="F188" s="198" t="s">
        <v>259</v>
      </c>
      <c r="G188" s="37"/>
      <c r="H188" s="37"/>
      <c r="I188" s="194"/>
      <c r="J188" s="37"/>
      <c r="K188" s="37"/>
      <c r="L188" s="40"/>
      <c r="M188" s="195"/>
      <c r="N188" s="196"/>
      <c r="O188" s="65"/>
      <c r="P188" s="65"/>
      <c r="Q188" s="65"/>
      <c r="R188" s="65"/>
      <c r="S188" s="65"/>
      <c r="T188" s="66"/>
      <c r="U188" s="35"/>
      <c r="V188" s="35"/>
      <c r="W188" s="35"/>
      <c r="X188" s="35"/>
      <c r="Y188" s="35"/>
      <c r="Z188" s="35"/>
      <c r="AA188" s="35"/>
      <c r="AB188" s="35"/>
      <c r="AC188" s="35"/>
      <c r="AD188" s="35"/>
      <c r="AE188" s="35"/>
      <c r="AT188" s="18" t="s">
        <v>150</v>
      </c>
      <c r="AU188" s="18" t="s">
        <v>82</v>
      </c>
    </row>
    <row r="189" spans="1:65" s="13" customFormat="1" ht="22.5">
      <c r="B189" s="199"/>
      <c r="C189" s="200"/>
      <c r="D189" s="192" t="s">
        <v>152</v>
      </c>
      <c r="E189" s="201" t="s">
        <v>19</v>
      </c>
      <c r="F189" s="202" t="s">
        <v>260</v>
      </c>
      <c r="G189" s="200"/>
      <c r="H189" s="201" t="s">
        <v>19</v>
      </c>
      <c r="I189" s="203"/>
      <c r="J189" s="200"/>
      <c r="K189" s="200"/>
      <c r="L189" s="204"/>
      <c r="M189" s="205"/>
      <c r="N189" s="206"/>
      <c r="O189" s="206"/>
      <c r="P189" s="206"/>
      <c r="Q189" s="206"/>
      <c r="R189" s="206"/>
      <c r="S189" s="206"/>
      <c r="T189" s="207"/>
      <c r="AT189" s="208" t="s">
        <v>152</v>
      </c>
      <c r="AU189" s="208" t="s">
        <v>82</v>
      </c>
      <c r="AV189" s="13" t="s">
        <v>80</v>
      </c>
      <c r="AW189" s="13" t="s">
        <v>35</v>
      </c>
      <c r="AX189" s="13" t="s">
        <v>73</v>
      </c>
      <c r="AY189" s="208" t="s">
        <v>139</v>
      </c>
    </row>
    <row r="190" spans="1:65" s="14" customFormat="1" ht="11.25">
      <c r="B190" s="209"/>
      <c r="C190" s="210"/>
      <c r="D190" s="192" t="s">
        <v>152</v>
      </c>
      <c r="E190" s="211" t="s">
        <v>19</v>
      </c>
      <c r="F190" s="212" t="s">
        <v>261</v>
      </c>
      <c r="G190" s="210"/>
      <c r="H190" s="213">
        <v>509.8</v>
      </c>
      <c r="I190" s="214"/>
      <c r="J190" s="210"/>
      <c r="K190" s="210"/>
      <c r="L190" s="215"/>
      <c r="M190" s="216"/>
      <c r="N190" s="217"/>
      <c r="O190" s="217"/>
      <c r="P190" s="217"/>
      <c r="Q190" s="217"/>
      <c r="R190" s="217"/>
      <c r="S190" s="217"/>
      <c r="T190" s="218"/>
      <c r="AT190" s="219" t="s">
        <v>152</v>
      </c>
      <c r="AU190" s="219" t="s">
        <v>82</v>
      </c>
      <c r="AV190" s="14" t="s">
        <v>82</v>
      </c>
      <c r="AW190" s="14" t="s">
        <v>35</v>
      </c>
      <c r="AX190" s="14" t="s">
        <v>73</v>
      </c>
      <c r="AY190" s="219" t="s">
        <v>139</v>
      </c>
    </row>
    <row r="191" spans="1:65" s="13" customFormat="1" ht="22.5">
      <c r="B191" s="199"/>
      <c r="C191" s="200"/>
      <c r="D191" s="192" t="s">
        <v>152</v>
      </c>
      <c r="E191" s="201" t="s">
        <v>19</v>
      </c>
      <c r="F191" s="202" t="s">
        <v>262</v>
      </c>
      <c r="G191" s="200"/>
      <c r="H191" s="201" t="s">
        <v>19</v>
      </c>
      <c r="I191" s="203"/>
      <c r="J191" s="200"/>
      <c r="K191" s="200"/>
      <c r="L191" s="204"/>
      <c r="M191" s="205"/>
      <c r="N191" s="206"/>
      <c r="O191" s="206"/>
      <c r="P191" s="206"/>
      <c r="Q191" s="206"/>
      <c r="R191" s="206"/>
      <c r="S191" s="206"/>
      <c r="T191" s="207"/>
      <c r="AT191" s="208" t="s">
        <v>152</v>
      </c>
      <c r="AU191" s="208" t="s">
        <v>82</v>
      </c>
      <c r="AV191" s="13" t="s">
        <v>80</v>
      </c>
      <c r="AW191" s="13" t="s">
        <v>35</v>
      </c>
      <c r="AX191" s="13" t="s">
        <v>73</v>
      </c>
      <c r="AY191" s="208" t="s">
        <v>139</v>
      </c>
    </row>
    <row r="192" spans="1:65" s="14" customFormat="1" ht="11.25">
      <c r="B192" s="209"/>
      <c r="C192" s="210"/>
      <c r="D192" s="192" t="s">
        <v>152</v>
      </c>
      <c r="E192" s="211" t="s">
        <v>19</v>
      </c>
      <c r="F192" s="212" t="s">
        <v>263</v>
      </c>
      <c r="G192" s="210"/>
      <c r="H192" s="213">
        <v>13.68</v>
      </c>
      <c r="I192" s="214"/>
      <c r="J192" s="210"/>
      <c r="K192" s="210"/>
      <c r="L192" s="215"/>
      <c r="M192" s="216"/>
      <c r="N192" s="217"/>
      <c r="O192" s="217"/>
      <c r="P192" s="217"/>
      <c r="Q192" s="217"/>
      <c r="R192" s="217"/>
      <c r="S192" s="217"/>
      <c r="T192" s="218"/>
      <c r="AT192" s="219" t="s">
        <v>152</v>
      </c>
      <c r="AU192" s="219" t="s">
        <v>82</v>
      </c>
      <c r="AV192" s="14" t="s">
        <v>82</v>
      </c>
      <c r="AW192" s="14" t="s">
        <v>35</v>
      </c>
      <c r="AX192" s="14" t="s">
        <v>73</v>
      </c>
      <c r="AY192" s="219" t="s">
        <v>139</v>
      </c>
    </row>
    <row r="193" spans="1:65" s="15" customFormat="1" ht="11.25">
      <c r="B193" s="220"/>
      <c r="C193" s="221"/>
      <c r="D193" s="192" t="s">
        <v>152</v>
      </c>
      <c r="E193" s="222" t="s">
        <v>19</v>
      </c>
      <c r="F193" s="223" t="s">
        <v>155</v>
      </c>
      <c r="G193" s="221"/>
      <c r="H193" s="224">
        <v>523.48</v>
      </c>
      <c r="I193" s="225"/>
      <c r="J193" s="221"/>
      <c r="K193" s="221"/>
      <c r="L193" s="226"/>
      <c r="M193" s="227"/>
      <c r="N193" s="228"/>
      <c r="O193" s="228"/>
      <c r="P193" s="228"/>
      <c r="Q193" s="228"/>
      <c r="R193" s="228"/>
      <c r="S193" s="228"/>
      <c r="T193" s="229"/>
      <c r="AT193" s="230" t="s">
        <v>152</v>
      </c>
      <c r="AU193" s="230" t="s">
        <v>82</v>
      </c>
      <c r="AV193" s="15" t="s">
        <v>146</v>
      </c>
      <c r="AW193" s="15" t="s">
        <v>35</v>
      </c>
      <c r="AX193" s="15" t="s">
        <v>80</v>
      </c>
      <c r="AY193" s="230" t="s">
        <v>139</v>
      </c>
    </row>
    <row r="194" spans="1:65" s="2" customFormat="1" ht="24.2" customHeight="1">
      <c r="A194" s="35"/>
      <c r="B194" s="36"/>
      <c r="C194" s="179" t="s">
        <v>264</v>
      </c>
      <c r="D194" s="179" t="s">
        <v>141</v>
      </c>
      <c r="E194" s="180" t="s">
        <v>265</v>
      </c>
      <c r="F194" s="181" t="s">
        <v>266</v>
      </c>
      <c r="G194" s="182" t="s">
        <v>199</v>
      </c>
      <c r="H194" s="183">
        <v>1318.4960000000001</v>
      </c>
      <c r="I194" s="184"/>
      <c r="J194" s="185">
        <f>ROUND(I194*H194,2)</f>
        <v>0</v>
      </c>
      <c r="K194" s="181" t="s">
        <v>145</v>
      </c>
      <c r="L194" s="40"/>
      <c r="M194" s="186" t="s">
        <v>19</v>
      </c>
      <c r="N194" s="187" t="s">
        <v>44</v>
      </c>
      <c r="O194" s="65"/>
      <c r="P194" s="188">
        <f>O194*H194</f>
        <v>0</v>
      </c>
      <c r="Q194" s="188">
        <v>0</v>
      </c>
      <c r="R194" s="188">
        <f>Q194*H194</f>
        <v>0</v>
      </c>
      <c r="S194" s="188">
        <v>0</v>
      </c>
      <c r="T194" s="189">
        <f>S194*H194</f>
        <v>0</v>
      </c>
      <c r="U194" s="35"/>
      <c r="V194" s="35"/>
      <c r="W194" s="35"/>
      <c r="X194" s="35"/>
      <c r="Y194" s="35"/>
      <c r="Z194" s="35"/>
      <c r="AA194" s="35"/>
      <c r="AB194" s="35"/>
      <c r="AC194" s="35"/>
      <c r="AD194" s="35"/>
      <c r="AE194" s="35"/>
      <c r="AR194" s="190" t="s">
        <v>146</v>
      </c>
      <c r="AT194" s="190" t="s">
        <v>141</v>
      </c>
      <c r="AU194" s="190" t="s">
        <v>82</v>
      </c>
      <c r="AY194" s="18" t="s">
        <v>139</v>
      </c>
      <c r="BE194" s="191">
        <f>IF(N194="základní",J194,0)</f>
        <v>0</v>
      </c>
      <c r="BF194" s="191">
        <f>IF(N194="snížená",J194,0)</f>
        <v>0</v>
      </c>
      <c r="BG194" s="191">
        <f>IF(N194="zákl. přenesená",J194,0)</f>
        <v>0</v>
      </c>
      <c r="BH194" s="191">
        <f>IF(N194="sníž. přenesená",J194,0)</f>
        <v>0</v>
      </c>
      <c r="BI194" s="191">
        <f>IF(N194="nulová",J194,0)</f>
        <v>0</v>
      </c>
      <c r="BJ194" s="18" t="s">
        <v>80</v>
      </c>
      <c r="BK194" s="191">
        <f>ROUND(I194*H194,2)</f>
        <v>0</v>
      </c>
      <c r="BL194" s="18" t="s">
        <v>146</v>
      </c>
      <c r="BM194" s="190" t="s">
        <v>267</v>
      </c>
    </row>
    <row r="195" spans="1:65" s="2" customFormat="1" ht="29.25">
      <c r="A195" s="35"/>
      <c r="B195" s="36"/>
      <c r="C195" s="37"/>
      <c r="D195" s="192" t="s">
        <v>148</v>
      </c>
      <c r="E195" s="37"/>
      <c r="F195" s="193" t="s">
        <v>268</v>
      </c>
      <c r="G195" s="37"/>
      <c r="H195" s="37"/>
      <c r="I195" s="194"/>
      <c r="J195" s="37"/>
      <c r="K195" s="37"/>
      <c r="L195" s="40"/>
      <c r="M195" s="195"/>
      <c r="N195" s="196"/>
      <c r="O195" s="65"/>
      <c r="P195" s="65"/>
      <c r="Q195" s="65"/>
      <c r="R195" s="65"/>
      <c r="S195" s="65"/>
      <c r="T195" s="66"/>
      <c r="U195" s="35"/>
      <c r="V195" s="35"/>
      <c r="W195" s="35"/>
      <c r="X195" s="35"/>
      <c r="Y195" s="35"/>
      <c r="Z195" s="35"/>
      <c r="AA195" s="35"/>
      <c r="AB195" s="35"/>
      <c r="AC195" s="35"/>
      <c r="AD195" s="35"/>
      <c r="AE195" s="35"/>
      <c r="AT195" s="18" t="s">
        <v>148</v>
      </c>
      <c r="AU195" s="18" t="s">
        <v>82</v>
      </c>
    </row>
    <row r="196" spans="1:65" s="2" customFormat="1" ht="11.25">
      <c r="A196" s="35"/>
      <c r="B196" s="36"/>
      <c r="C196" s="37"/>
      <c r="D196" s="197" t="s">
        <v>150</v>
      </c>
      <c r="E196" s="37"/>
      <c r="F196" s="198" t="s">
        <v>269</v>
      </c>
      <c r="G196" s="37"/>
      <c r="H196" s="37"/>
      <c r="I196" s="194"/>
      <c r="J196" s="37"/>
      <c r="K196" s="37"/>
      <c r="L196" s="40"/>
      <c r="M196" s="195"/>
      <c r="N196" s="196"/>
      <c r="O196" s="65"/>
      <c r="P196" s="65"/>
      <c r="Q196" s="65"/>
      <c r="R196" s="65"/>
      <c r="S196" s="65"/>
      <c r="T196" s="66"/>
      <c r="U196" s="35"/>
      <c r="V196" s="35"/>
      <c r="W196" s="35"/>
      <c r="X196" s="35"/>
      <c r="Y196" s="35"/>
      <c r="Z196" s="35"/>
      <c r="AA196" s="35"/>
      <c r="AB196" s="35"/>
      <c r="AC196" s="35"/>
      <c r="AD196" s="35"/>
      <c r="AE196" s="35"/>
      <c r="AT196" s="18" t="s">
        <v>150</v>
      </c>
      <c r="AU196" s="18" t="s">
        <v>82</v>
      </c>
    </row>
    <row r="197" spans="1:65" s="13" customFormat="1" ht="11.25">
      <c r="B197" s="199"/>
      <c r="C197" s="200"/>
      <c r="D197" s="192" t="s">
        <v>152</v>
      </c>
      <c r="E197" s="201" t="s">
        <v>19</v>
      </c>
      <c r="F197" s="202" t="s">
        <v>270</v>
      </c>
      <c r="G197" s="200"/>
      <c r="H197" s="201" t="s">
        <v>19</v>
      </c>
      <c r="I197" s="203"/>
      <c r="J197" s="200"/>
      <c r="K197" s="200"/>
      <c r="L197" s="204"/>
      <c r="M197" s="205"/>
      <c r="N197" s="206"/>
      <c r="O197" s="206"/>
      <c r="P197" s="206"/>
      <c r="Q197" s="206"/>
      <c r="R197" s="206"/>
      <c r="S197" s="206"/>
      <c r="T197" s="207"/>
      <c r="AT197" s="208" t="s">
        <v>152</v>
      </c>
      <c r="AU197" s="208" t="s">
        <v>82</v>
      </c>
      <c r="AV197" s="13" t="s">
        <v>80</v>
      </c>
      <c r="AW197" s="13" t="s">
        <v>35</v>
      </c>
      <c r="AX197" s="13" t="s">
        <v>73</v>
      </c>
      <c r="AY197" s="208" t="s">
        <v>139</v>
      </c>
    </row>
    <row r="198" spans="1:65" s="13" customFormat="1" ht="11.25">
      <c r="B198" s="199"/>
      <c r="C198" s="200"/>
      <c r="D198" s="192" t="s">
        <v>152</v>
      </c>
      <c r="E198" s="201" t="s">
        <v>19</v>
      </c>
      <c r="F198" s="202" t="s">
        <v>195</v>
      </c>
      <c r="G198" s="200"/>
      <c r="H198" s="201" t="s">
        <v>19</v>
      </c>
      <c r="I198" s="203"/>
      <c r="J198" s="200"/>
      <c r="K198" s="200"/>
      <c r="L198" s="204"/>
      <c r="M198" s="205"/>
      <c r="N198" s="206"/>
      <c r="O198" s="206"/>
      <c r="P198" s="206"/>
      <c r="Q198" s="206"/>
      <c r="R198" s="206"/>
      <c r="S198" s="206"/>
      <c r="T198" s="207"/>
      <c r="AT198" s="208" t="s">
        <v>152</v>
      </c>
      <c r="AU198" s="208" t="s">
        <v>82</v>
      </c>
      <c r="AV198" s="13" t="s">
        <v>80</v>
      </c>
      <c r="AW198" s="13" t="s">
        <v>35</v>
      </c>
      <c r="AX198" s="13" t="s">
        <v>73</v>
      </c>
      <c r="AY198" s="208" t="s">
        <v>139</v>
      </c>
    </row>
    <row r="199" spans="1:65" s="14" customFormat="1" ht="11.25">
      <c r="B199" s="209"/>
      <c r="C199" s="210"/>
      <c r="D199" s="192" t="s">
        <v>152</v>
      </c>
      <c r="E199" s="211" t="s">
        <v>19</v>
      </c>
      <c r="F199" s="212" t="s">
        <v>271</v>
      </c>
      <c r="G199" s="210"/>
      <c r="H199" s="213">
        <v>54</v>
      </c>
      <c r="I199" s="214"/>
      <c r="J199" s="210"/>
      <c r="K199" s="210"/>
      <c r="L199" s="215"/>
      <c r="M199" s="216"/>
      <c r="N199" s="217"/>
      <c r="O199" s="217"/>
      <c r="P199" s="217"/>
      <c r="Q199" s="217"/>
      <c r="R199" s="217"/>
      <c r="S199" s="217"/>
      <c r="T199" s="218"/>
      <c r="AT199" s="219" t="s">
        <v>152</v>
      </c>
      <c r="AU199" s="219" t="s">
        <v>82</v>
      </c>
      <c r="AV199" s="14" t="s">
        <v>82</v>
      </c>
      <c r="AW199" s="14" t="s">
        <v>35</v>
      </c>
      <c r="AX199" s="14" t="s">
        <v>73</v>
      </c>
      <c r="AY199" s="219" t="s">
        <v>139</v>
      </c>
    </row>
    <row r="200" spans="1:65" s="13" customFormat="1" ht="11.25">
      <c r="B200" s="199"/>
      <c r="C200" s="200"/>
      <c r="D200" s="192" t="s">
        <v>152</v>
      </c>
      <c r="E200" s="201" t="s">
        <v>19</v>
      </c>
      <c r="F200" s="202" t="s">
        <v>203</v>
      </c>
      <c r="G200" s="200"/>
      <c r="H200" s="201" t="s">
        <v>19</v>
      </c>
      <c r="I200" s="203"/>
      <c r="J200" s="200"/>
      <c r="K200" s="200"/>
      <c r="L200" s="204"/>
      <c r="M200" s="205"/>
      <c r="N200" s="206"/>
      <c r="O200" s="206"/>
      <c r="P200" s="206"/>
      <c r="Q200" s="206"/>
      <c r="R200" s="206"/>
      <c r="S200" s="206"/>
      <c r="T200" s="207"/>
      <c r="AT200" s="208" t="s">
        <v>152</v>
      </c>
      <c r="AU200" s="208" t="s">
        <v>82</v>
      </c>
      <c r="AV200" s="13" t="s">
        <v>80</v>
      </c>
      <c r="AW200" s="13" t="s">
        <v>35</v>
      </c>
      <c r="AX200" s="13" t="s">
        <v>73</v>
      </c>
      <c r="AY200" s="208" t="s">
        <v>139</v>
      </c>
    </row>
    <row r="201" spans="1:65" s="14" customFormat="1" ht="11.25">
      <c r="B201" s="209"/>
      <c r="C201" s="210"/>
      <c r="D201" s="192" t="s">
        <v>152</v>
      </c>
      <c r="E201" s="211" t="s">
        <v>19</v>
      </c>
      <c r="F201" s="212" t="s">
        <v>272</v>
      </c>
      <c r="G201" s="210"/>
      <c r="H201" s="213">
        <v>1219.5999999999999</v>
      </c>
      <c r="I201" s="214"/>
      <c r="J201" s="210"/>
      <c r="K201" s="210"/>
      <c r="L201" s="215"/>
      <c r="M201" s="216"/>
      <c r="N201" s="217"/>
      <c r="O201" s="217"/>
      <c r="P201" s="217"/>
      <c r="Q201" s="217"/>
      <c r="R201" s="217"/>
      <c r="S201" s="217"/>
      <c r="T201" s="218"/>
      <c r="AT201" s="219" t="s">
        <v>152</v>
      </c>
      <c r="AU201" s="219" t="s">
        <v>82</v>
      </c>
      <c r="AV201" s="14" t="s">
        <v>82</v>
      </c>
      <c r="AW201" s="14" t="s">
        <v>35</v>
      </c>
      <c r="AX201" s="14" t="s">
        <v>73</v>
      </c>
      <c r="AY201" s="219" t="s">
        <v>139</v>
      </c>
    </row>
    <row r="202" spans="1:65" s="13" customFormat="1" ht="22.5">
      <c r="B202" s="199"/>
      <c r="C202" s="200"/>
      <c r="D202" s="192" t="s">
        <v>152</v>
      </c>
      <c r="E202" s="201" t="s">
        <v>19</v>
      </c>
      <c r="F202" s="202" t="s">
        <v>225</v>
      </c>
      <c r="G202" s="200"/>
      <c r="H202" s="201" t="s">
        <v>19</v>
      </c>
      <c r="I202" s="203"/>
      <c r="J202" s="200"/>
      <c r="K202" s="200"/>
      <c r="L202" s="204"/>
      <c r="M202" s="205"/>
      <c r="N202" s="206"/>
      <c r="O202" s="206"/>
      <c r="P202" s="206"/>
      <c r="Q202" s="206"/>
      <c r="R202" s="206"/>
      <c r="S202" s="206"/>
      <c r="T202" s="207"/>
      <c r="AT202" s="208" t="s">
        <v>152</v>
      </c>
      <c r="AU202" s="208" t="s">
        <v>82</v>
      </c>
      <c r="AV202" s="13" t="s">
        <v>80</v>
      </c>
      <c r="AW202" s="13" t="s">
        <v>35</v>
      </c>
      <c r="AX202" s="13" t="s">
        <v>73</v>
      </c>
      <c r="AY202" s="208" t="s">
        <v>139</v>
      </c>
    </row>
    <row r="203" spans="1:65" s="14" customFormat="1" ht="11.25">
      <c r="B203" s="209"/>
      <c r="C203" s="210"/>
      <c r="D203" s="192" t="s">
        <v>152</v>
      </c>
      <c r="E203" s="211" t="s">
        <v>19</v>
      </c>
      <c r="F203" s="212" t="s">
        <v>273</v>
      </c>
      <c r="G203" s="210"/>
      <c r="H203" s="213">
        <v>27.36</v>
      </c>
      <c r="I203" s="214"/>
      <c r="J203" s="210"/>
      <c r="K203" s="210"/>
      <c r="L203" s="215"/>
      <c r="M203" s="216"/>
      <c r="N203" s="217"/>
      <c r="O203" s="217"/>
      <c r="P203" s="217"/>
      <c r="Q203" s="217"/>
      <c r="R203" s="217"/>
      <c r="S203" s="217"/>
      <c r="T203" s="218"/>
      <c r="AT203" s="219" t="s">
        <v>152</v>
      </c>
      <c r="AU203" s="219" t="s">
        <v>82</v>
      </c>
      <c r="AV203" s="14" t="s">
        <v>82</v>
      </c>
      <c r="AW203" s="14" t="s">
        <v>35</v>
      </c>
      <c r="AX203" s="14" t="s">
        <v>73</v>
      </c>
      <c r="AY203" s="219" t="s">
        <v>139</v>
      </c>
    </row>
    <row r="204" spans="1:65" s="13" customFormat="1" ht="11.25">
      <c r="B204" s="199"/>
      <c r="C204" s="200"/>
      <c r="D204" s="192" t="s">
        <v>152</v>
      </c>
      <c r="E204" s="201" t="s">
        <v>19</v>
      </c>
      <c r="F204" s="202" t="s">
        <v>274</v>
      </c>
      <c r="G204" s="200"/>
      <c r="H204" s="201" t="s">
        <v>19</v>
      </c>
      <c r="I204" s="203"/>
      <c r="J204" s="200"/>
      <c r="K204" s="200"/>
      <c r="L204" s="204"/>
      <c r="M204" s="205"/>
      <c r="N204" s="206"/>
      <c r="O204" s="206"/>
      <c r="P204" s="206"/>
      <c r="Q204" s="206"/>
      <c r="R204" s="206"/>
      <c r="S204" s="206"/>
      <c r="T204" s="207"/>
      <c r="AT204" s="208" t="s">
        <v>152</v>
      </c>
      <c r="AU204" s="208" t="s">
        <v>82</v>
      </c>
      <c r="AV204" s="13" t="s">
        <v>80</v>
      </c>
      <c r="AW204" s="13" t="s">
        <v>35</v>
      </c>
      <c r="AX204" s="13" t="s">
        <v>73</v>
      </c>
      <c r="AY204" s="208" t="s">
        <v>139</v>
      </c>
    </row>
    <row r="205" spans="1:65" s="14" customFormat="1" ht="11.25">
      <c r="B205" s="209"/>
      <c r="C205" s="210"/>
      <c r="D205" s="192" t="s">
        <v>152</v>
      </c>
      <c r="E205" s="211" t="s">
        <v>19</v>
      </c>
      <c r="F205" s="212" t="s">
        <v>243</v>
      </c>
      <c r="G205" s="210"/>
      <c r="H205" s="213">
        <v>17.536000000000001</v>
      </c>
      <c r="I205" s="214"/>
      <c r="J205" s="210"/>
      <c r="K205" s="210"/>
      <c r="L205" s="215"/>
      <c r="M205" s="216"/>
      <c r="N205" s="217"/>
      <c r="O205" s="217"/>
      <c r="P205" s="217"/>
      <c r="Q205" s="217"/>
      <c r="R205" s="217"/>
      <c r="S205" s="217"/>
      <c r="T205" s="218"/>
      <c r="AT205" s="219" t="s">
        <v>152</v>
      </c>
      <c r="AU205" s="219" t="s">
        <v>82</v>
      </c>
      <c r="AV205" s="14" t="s">
        <v>82</v>
      </c>
      <c r="AW205" s="14" t="s">
        <v>35</v>
      </c>
      <c r="AX205" s="14" t="s">
        <v>73</v>
      </c>
      <c r="AY205" s="219" t="s">
        <v>139</v>
      </c>
    </row>
    <row r="206" spans="1:65" s="15" customFormat="1" ht="11.25">
      <c r="B206" s="220"/>
      <c r="C206" s="221"/>
      <c r="D206" s="192" t="s">
        <v>152</v>
      </c>
      <c r="E206" s="222" t="s">
        <v>19</v>
      </c>
      <c r="F206" s="223" t="s">
        <v>155</v>
      </c>
      <c r="G206" s="221"/>
      <c r="H206" s="224">
        <v>1318.4959999999999</v>
      </c>
      <c r="I206" s="225"/>
      <c r="J206" s="221"/>
      <c r="K206" s="221"/>
      <c r="L206" s="226"/>
      <c r="M206" s="227"/>
      <c r="N206" s="228"/>
      <c r="O206" s="228"/>
      <c r="P206" s="228"/>
      <c r="Q206" s="228"/>
      <c r="R206" s="228"/>
      <c r="S206" s="228"/>
      <c r="T206" s="229"/>
      <c r="AT206" s="230" t="s">
        <v>152</v>
      </c>
      <c r="AU206" s="230" t="s">
        <v>82</v>
      </c>
      <c r="AV206" s="15" t="s">
        <v>146</v>
      </c>
      <c r="AW206" s="15" t="s">
        <v>35</v>
      </c>
      <c r="AX206" s="15" t="s">
        <v>80</v>
      </c>
      <c r="AY206" s="230" t="s">
        <v>139</v>
      </c>
    </row>
    <row r="207" spans="1:65" s="2" customFormat="1" ht="24.2" customHeight="1">
      <c r="A207" s="35"/>
      <c r="B207" s="36"/>
      <c r="C207" s="179" t="s">
        <v>8</v>
      </c>
      <c r="D207" s="179" t="s">
        <v>141</v>
      </c>
      <c r="E207" s="180" t="s">
        <v>275</v>
      </c>
      <c r="F207" s="181" t="s">
        <v>276</v>
      </c>
      <c r="G207" s="182" t="s">
        <v>199</v>
      </c>
      <c r="H207" s="183">
        <v>40.68</v>
      </c>
      <c r="I207" s="184"/>
      <c r="J207" s="185">
        <f>ROUND(I207*H207,2)</f>
        <v>0</v>
      </c>
      <c r="K207" s="181" t="s">
        <v>145</v>
      </c>
      <c r="L207" s="40"/>
      <c r="M207" s="186" t="s">
        <v>19</v>
      </c>
      <c r="N207" s="187" t="s">
        <v>44</v>
      </c>
      <c r="O207" s="65"/>
      <c r="P207" s="188">
        <f>O207*H207</f>
        <v>0</v>
      </c>
      <c r="Q207" s="188">
        <v>0</v>
      </c>
      <c r="R207" s="188">
        <f>Q207*H207</f>
        <v>0</v>
      </c>
      <c r="S207" s="188">
        <v>0</v>
      </c>
      <c r="T207" s="189">
        <f>S207*H207</f>
        <v>0</v>
      </c>
      <c r="U207" s="35"/>
      <c r="V207" s="35"/>
      <c r="W207" s="35"/>
      <c r="X207" s="35"/>
      <c r="Y207" s="35"/>
      <c r="Z207" s="35"/>
      <c r="AA207" s="35"/>
      <c r="AB207" s="35"/>
      <c r="AC207" s="35"/>
      <c r="AD207" s="35"/>
      <c r="AE207" s="35"/>
      <c r="AR207" s="190" t="s">
        <v>146</v>
      </c>
      <c r="AT207" s="190" t="s">
        <v>141</v>
      </c>
      <c r="AU207" s="190" t="s">
        <v>82</v>
      </c>
      <c r="AY207" s="18" t="s">
        <v>139</v>
      </c>
      <c r="BE207" s="191">
        <f>IF(N207="základní",J207,0)</f>
        <v>0</v>
      </c>
      <c r="BF207" s="191">
        <f>IF(N207="snížená",J207,0)</f>
        <v>0</v>
      </c>
      <c r="BG207" s="191">
        <f>IF(N207="zákl. přenesená",J207,0)</f>
        <v>0</v>
      </c>
      <c r="BH207" s="191">
        <f>IF(N207="sníž. přenesená",J207,0)</f>
        <v>0</v>
      </c>
      <c r="BI207" s="191">
        <f>IF(N207="nulová",J207,0)</f>
        <v>0</v>
      </c>
      <c r="BJ207" s="18" t="s">
        <v>80</v>
      </c>
      <c r="BK207" s="191">
        <f>ROUND(I207*H207,2)</f>
        <v>0</v>
      </c>
      <c r="BL207" s="18" t="s">
        <v>146</v>
      </c>
      <c r="BM207" s="190" t="s">
        <v>277</v>
      </c>
    </row>
    <row r="208" spans="1:65" s="2" customFormat="1" ht="29.25">
      <c r="A208" s="35"/>
      <c r="B208" s="36"/>
      <c r="C208" s="37"/>
      <c r="D208" s="192" t="s">
        <v>148</v>
      </c>
      <c r="E208" s="37"/>
      <c r="F208" s="193" t="s">
        <v>278</v>
      </c>
      <c r="G208" s="37"/>
      <c r="H208" s="37"/>
      <c r="I208" s="194"/>
      <c r="J208" s="37"/>
      <c r="K208" s="37"/>
      <c r="L208" s="40"/>
      <c r="M208" s="195"/>
      <c r="N208" s="196"/>
      <c r="O208" s="65"/>
      <c r="P208" s="65"/>
      <c r="Q208" s="65"/>
      <c r="R208" s="65"/>
      <c r="S208" s="65"/>
      <c r="T208" s="66"/>
      <c r="U208" s="35"/>
      <c r="V208" s="35"/>
      <c r="W208" s="35"/>
      <c r="X208" s="35"/>
      <c r="Y208" s="35"/>
      <c r="Z208" s="35"/>
      <c r="AA208" s="35"/>
      <c r="AB208" s="35"/>
      <c r="AC208" s="35"/>
      <c r="AD208" s="35"/>
      <c r="AE208" s="35"/>
      <c r="AT208" s="18" t="s">
        <v>148</v>
      </c>
      <c r="AU208" s="18" t="s">
        <v>82</v>
      </c>
    </row>
    <row r="209" spans="1:65" s="2" customFormat="1" ht="11.25">
      <c r="A209" s="35"/>
      <c r="B209" s="36"/>
      <c r="C209" s="37"/>
      <c r="D209" s="197" t="s">
        <v>150</v>
      </c>
      <c r="E209" s="37"/>
      <c r="F209" s="198" t="s">
        <v>279</v>
      </c>
      <c r="G209" s="37"/>
      <c r="H209" s="37"/>
      <c r="I209" s="194"/>
      <c r="J209" s="37"/>
      <c r="K209" s="37"/>
      <c r="L209" s="40"/>
      <c r="M209" s="195"/>
      <c r="N209" s="196"/>
      <c r="O209" s="65"/>
      <c r="P209" s="65"/>
      <c r="Q209" s="65"/>
      <c r="R209" s="65"/>
      <c r="S209" s="65"/>
      <c r="T209" s="66"/>
      <c r="U209" s="35"/>
      <c r="V209" s="35"/>
      <c r="W209" s="35"/>
      <c r="X209" s="35"/>
      <c r="Y209" s="35"/>
      <c r="Z209" s="35"/>
      <c r="AA209" s="35"/>
      <c r="AB209" s="35"/>
      <c r="AC209" s="35"/>
      <c r="AD209" s="35"/>
      <c r="AE209" s="35"/>
      <c r="AT209" s="18" t="s">
        <v>150</v>
      </c>
      <c r="AU209" s="18" t="s">
        <v>82</v>
      </c>
    </row>
    <row r="210" spans="1:65" s="13" customFormat="1" ht="22.5">
      <c r="B210" s="199"/>
      <c r="C210" s="200"/>
      <c r="D210" s="192" t="s">
        <v>152</v>
      </c>
      <c r="E210" s="201" t="s">
        <v>19</v>
      </c>
      <c r="F210" s="202" t="s">
        <v>280</v>
      </c>
      <c r="G210" s="200"/>
      <c r="H210" s="201" t="s">
        <v>19</v>
      </c>
      <c r="I210" s="203"/>
      <c r="J210" s="200"/>
      <c r="K210" s="200"/>
      <c r="L210" s="204"/>
      <c r="M210" s="205"/>
      <c r="N210" s="206"/>
      <c r="O210" s="206"/>
      <c r="P210" s="206"/>
      <c r="Q210" s="206"/>
      <c r="R210" s="206"/>
      <c r="S210" s="206"/>
      <c r="T210" s="207"/>
      <c r="AT210" s="208" t="s">
        <v>152</v>
      </c>
      <c r="AU210" s="208" t="s">
        <v>82</v>
      </c>
      <c r="AV210" s="13" t="s">
        <v>80</v>
      </c>
      <c r="AW210" s="13" t="s">
        <v>35</v>
      </c>
      <c r="AX210" s="13" t="s">
        <v>73</v>
      </c>
      <c r="AY210" s="208" t="s">
        <v>139</v>
      </c>
    </row>
    <row r="211" spans="1:65" s="13" customFormat="1" ht="11.25">
      <c r="B211" s="199"/>
      <c r="C211" s="200"/>
      <c r="D211" s="192" t="s">
        <v>152</v>
      </c>
      <c r="E211" s="201" t="s">
        <v>19</v>
      </c>
      <c r="F211" s="202" t="s">
        <v>204</v>
      </c>
      <c r="G211" s="200"/>
      <c r="H211" s="201" t="s">
        <v>19</v>
      </c>
      <c r="I211" s="203"/>
      <c r="J211" s="200"/>
      <c r="K211" s="200"/>
      <c r="L211" s="204"/>
      <c r="M211" s="205"/>
      <c r="N211" s="206"/>
      <c r="O211" s="206"/>
      <c r="P211" s="206"/>
      <c r="Q211" s="206"/>
      <c r="R211" s="206"/>
      <c r="S211" s="206"/>
      <c r="T211" s="207"/>
      <c r="AT211" s="208" t="s">
        <v>152</v>
      </c>
      <c r="AU211" s="208" t="s">
        <v>82</v>
      </c>
      <c r="AV211" s="13" t="s">
        <v>80</v>
      </c>
      <c r="AW211" s="13" t="s">
        <v>35</v>
      </c>
      <c r="AX211" s="13" t="s">
        <v>73</v>
      </c>
      <c r="AY211" s="208" t="s">
        <v>139</v>
      </c>
    </row>
    <row r="212" spans="1:65" s="14" customFormat="1" ht="11.25">
      <c r="B212" s="209"/>
      <c r="C212" s="210"/>
      <c r="D212" s="192" t="s">
        <v>152</v>
      </c>
      <c r="E212" s="211" t="s">
        <v>19</v>
      </c>
      <c r="F212" s="212" t="s">
        <v>281</v>
      </c>
      <c r="G212" s="210"/>
      <c r="H212" s="213">
        <v>14.88</v>
      </c>
      <c r="I212" s="214"/>
      <c r="J212" s="210"/>
      <c r="K212" s="210"/>
      <c r="L212" s="215"/>
      <c r="M212" s="216"/>
      <c r="N212" s="217"/>
      <c r="O212" s="217"/>
      <c r="P212" s="217"/>
      <c r="Q212" s="217"/>
      <c r="R212" s="217"/>
      <c r="S212" s="217"/>
      <c r="T212" s="218"/>
      <c r="AT212" s="219" t="s">
        <v>152</v>
      </c>
      <c r="AU212" s="219" t="s">
        <v>82</v>
      </c>
      <c r="AV212" s="14" t="s">
        <v>82</v>
      </c>
      <c r="AW212" s="14" t="s">
        <v>35</v>
      </c>
      <c r="AX212" s="14" t="s">
        <v>73</v>
      </c>
      <c r="AY212" s="219" t="s">
        <v>139</v>
      </c>
    </row>
    <row r="213" spans="1:65" s="13" customFormat="1" ht="11.25">
      <c r="B213" s="199"/>
      <c r="C213" s="200"/>
      <c r="D213" s="192" t="s">
        <v>152</v>
      </c>
      <c r="E213" s="201" t="s">
        <v>19</v>
      </c>
      <c r="F213" s="202" t="s">
        <v>282</v>
      </c>
      <c r="G213" s="200"/>
      <c r="H213" s="201" t="s">
        <v>19</v>
      </c>
      <c r="I213" s="203"/>
      <c r="J213" s="200"/>
      <c r="K213" s="200"/>
      <c r="L213" s="204"/>
      <c r="M213" s="205"/>
      <c r="N213" s="206"/>
      <c r="O213" s="206"/>
      <c r="P213" s="206"/>
      <c r="Q213" s="206"/>
      <c r="R213" s="206"/>
      <c r="S213" s="206"/>
      <c r="T213" s="207"/>
      <c r="AT213" s="208" t="s">
        <v>152</v>
      </c>
      <c r="AU213" s="208" t="s">
        <v>82</v>
      </c>
      <c r="AV213" s="13" t="s">
        <v>80</v>
      </c>
      <c r="AW213" s="13" t="s">
        <v>35</v>
      </c>
      <c r="AX213" s="13" t="s">
        <v>73</v>
      </c>
      <c r="AY213" s="208" t="s">
        <v>139</v>
      </c>
    </row>
    <row r="214" spans="1:65" s="14" customFormat="1" ht="11.25">
      <c r="B214" s="209"/>
      <c r="C214" s="210"/>
      <c r="D214" s="192" t="s">
        <v>152</v>
      </c>
      <c r="E214" s="211" t="s">
        <v>19</v>
      </c>
      <c r="F214" s="212" t="s">
        <v>283</v>
      </c>
      <c r="G214" s="210"/>
      <c r="H214" s="213">
        <v>9.9</v>
      </c>
      <c r="I214" s="214"/>
      <c r="J214" s="210"/>
      <c r="K214" s="210"/>
      <c r="L214" s="215"/>
      <c r="M214" s="216"/>
      <c r="N214" s="217"/>
      <c r="O214" s="217"/>
      <c r="P214" s="217"/>
      <c r="Q214" s="217"/>
      <c r="R214" s="217"/>
      <c r="S214" s="217"/>
      <c r="T214" s="218"/>
      <c r="AT214" s="219" t="s">
        <v>152</v>
      </c>
      <c r="AU214" s="219" t="s">
        <v>82</v>
      </c>
      <c r="AV214" s="14" t="s">
        <v>82</v>
      </c>
      <c r="AW214" s="14" t="s">
        <v>35</v>
      </c>
      <c r="AX214" s="14" t="s">
        <v>73</v>
      </c>
      <c r="AY214" s="219" t="s">
        <v>139</v>
      </c>
    </row>
    <row r="215" spans="1:65" s="13" customFormat="1" ht="11.25">
      <c r="B215" s="199"/>
      <c r="C215" s="200"/>
      <c r="D215" s="192" t="s">
        <v>152</v>
      </c>
      <c r="E215" s="201" t="s">
        <v>19</v>
      </c>
      <c r="F215" s="202" t="s">
        <v>208</v>
      </c>
      <c r="G215" s="200"/>
      <c r="H215" s="201" t="s">
        <v>19</v>
      </c>
      <c r="I215" s="203"/>
      <c r="J215" s="200"/>
      <c r="K215" s="200"/>
      <c r="L215" s="204"/>
      <c r="M215" s="205"/>
      <c r="N215" s="206"/>
      <c r="O215" s="206"/>
      <c r="P215" s="206"/>
      <c r="Q215" s="206"/>
      <c r="R215" s="206"/>
      <c r="S215" s="206"/>
      <c r="T215" s="207"/>
      <c r="AT215" s="208" t="s">
        <v>152</v>
      </c>
      <c r="AU215" s="208" t="s">
        <v>82</v>
      </c>
      <c r="AV215" s="13" t="s">
        <v>80</v>
      </c>
      <c r="AW215" s="13" t="s">
        <v>35</v>
      </c>
      <c r="AX215" s="13" t="s">
        <v>73</v>
      </c>
      <c r="AY215" s="208" t="s">
        <v>139</v>
      </c>
    </row>
    <row r="216" spans="1:65" s="14" customFormat="1" ht="11.25">
      <c r="B216" s="209"/>
      <c r="C216" s="210"/>
      <c r="D216" s="192" t="s">
        <v>152</v>
      </c>
      <c r="E216" s="211" t="s">
        <v>19</v>
      </c>
      <c r="F216" s="212" t="s">
        <v>284</v>
      </c>
      <c r="G216" s="210"/>
      <c r="H216" s="213">
        <v>15.9</v>
      </c>
      <c r="I216" s="214"/>
      <c r="J216" s="210"/>
      <c r="K216" s="210"/>
      <c r="L216" s="215"/>
      <c r="M216" s="216"/>
      <c r="N216" s="217"/>
      <c r="O216" s="217"/>
      <c r="P216" s="217"/>
      <c r="Q216" s="217"/>
      <c r="R216" s="217"/>
      <c r="S216" s="217"/>
      <c r="T216" s="218"/>
      <c r="AT216" s="219" t="s">
        <v>152</v>
      </c>
      <c r="AU216" s="219" t="s">
        <v>82</v>
      </c>
      <c r="AV216" s="14" t="s">
        <v>82</v>
      </c>
      <c r="AW216" s="14" t="s">
        <v>35</v>
      </c>
      <c r="AX216" s="14" t="s">
        <v>73</v>
      </c>
      <c r="AY216" s="219" t="s">
        <v>139</v>
      </c>
    </row>
    <row r="217" spans="1:65" s="15" customFormat="1" ht="11.25">
      <c r="B217" s="220"/>
      <c r="C217" s="221"/>
      <c r="D217" s="192" t="s">
        <v>152</v>
      </c>
      <c r="E217" s="222" t="s">
        <v>19</v>
      </c>
      <c r="F217" s="223" t="s">
        <v>155</v>
      </c>
      <c r="G217" s="221"/>
      <c r="H217" s="224">
        <v>40.68</v>
      </c>
      <c r="I217" s="225"/>
      <c r="J217" s="221"/>
      <c r="K217" s="221"/>
      <c r="L217" s="226"/>
      <c r="M217" s="227"/>
      <c r="N217" s="228"/>
      <c r="O217" s="228"/>
      <c r="P217" s="228"/>
      <c r="Q217" s="228"/>
      <c r="R217" s="228"/>
      <c r="S217" s="228"/>
      <c r="T217" s="229"/>
      <c r="AT217" s="230" t="s">
        <v>152</v>
      </c>
      <c r="AU217" s="230" t="s">
        <v>82</v>
      </c>
      <c r="AV217" s="15" t="s">
        <v>146</v>
      </c>
      <c r="AW217" s="15" t="s">
        <v>35</v>
      </c>
      <c r="AX217" s="15" t="s">
        <v>80</v>
      </c>
      <c r="AY217" s="230" t="s">
        <v>139</v>
      </c>
    </row>
    <row r="218" spans="1:65" s="2" customFormat="1" ht="16.5" customHeight="1">
      <c r="A218" s="35"/>
      <c r="B218" s="36"/>
      <c r="C218" s="231" t="s">
        <v>285</v>
      </c>
      <c r="D218" s="231" t="s">
        <v>227</v>
      </c>
      <c r="E218" s="232" t="s">
        <v>228</v>
      </c>
      <c r="F218" s="233" t="s">
        <v>229</v>
      </c>
      <c r="G218" s="234" t="s">
        <v>230</v>
      </c>
      <c r="H218" s="235">
        <v>77.292000000000002</v>
      </c>
      <c r="I218" s="236"/>
      <c r="J218" s="237">
        <f>ROUND(I218*H218,2)</f>
        <v>0</v>
      </c>
      <c r="K218" s="233" t="s">
        <v>145</v>
      </c>
      <c r="L218" s="238"/>
      <c r="M218" s="239" t="s">
        <v>19</v>
      </c>
      <c r="N218" s="240" t="s">
        <v>44</v>
      </c>
      <c r="O218" s="65"/>
      <c r="P218" s="188">
        <f>O218*H218</f>
        <v>0</v>
      </c>
      <c r="Q218" s="188">
        <v>1</v>
      </c>
      <c r="R218" s="188">
        <f>Q218*H218</f>
        <v>77.292000000000002</v>
      </c>
      <c r="S218" s="188">
        <v>0</v>
      </c>
      <c r="T218" s="189">
        <f>S218*H218</f>
        <v>0</v>
      </c>
      <c r="U218" s="35"/>
      <c r="V218" s="35"/>
      <c r="W218" s="35"/>
      <c r="X218" s="35"/>
      <c r="Y218" s="35"/>
      <c r="Z218" s="35"/>
      <c r="AA218" s="35"/>
      <c r="AB218" s="35"/>
      <c r="AC218" s="35"/>
      <c r="AD218" s="35"/>
      <c r="AE218" s="35"/>
      <c r="AR218" s="190" t="s">
        <v>210</v>
      </c>
      <c r="AT218" s="190" t="s">
        <v>227</v>
      </c>
      <c r="AU218" s="190" t="s">
        <v>82</v>
      </c>
      <c r="AY218" s="18" t="s">
        <v>139</v>
      </c>
      <c r="BE218" s="191">
        <f>IF(N218="základní",J218,0)</f>
        <v>0</v>
      </c>
      <c r="BF218" s="191">
        <f>IF(N218="snížená",J218,0)</f>
        <v>0</v>
      </c>
      <c r="BG218" s="191">
        <f>IF(N218="zákl. přenesená",J218,0)</f>
        <v>0</v>
      </c>
      <c r="BH218" s="191">
        <f>IF(N218="sníž. přenesená",J218,0)</f>
        <v>0</v>
      </c>
      <c r="BI218" s="191">
        <f>IF(N218="nulová",J218,0)</f>
        <v>0</v>
      </c>
      <c r="BJ218" s="18" t="s">
        <v>80</v>
      </c>
      <c r="BK218" s="191">
        <f>ROUND(I218*H218,2)</f>
        <v>0</v>
      </c>
      <c r="BL218" s="18" t="s">
        <v>146</v>
      </c>
      <c r="BM218" s="190" t="s">
        <v>286</v>
      </c>
    </row>
    <row r="219" spans="1:65" s="2" customFormat="1" ht="11.25">
      <c r="A219" s="35"/>
      <c r="B219" s="36"/>
      <c r="C219" s="37"/>
      <c r="D219" s="192" t="s">
        <v>148</v>
      </c>
      <c r="E219" s="37"/>
      <c r="F219" s="193" t="s">
        <v>229</v>
      </c>
      <c r="G219" s="37"/>
      <c r="H219" s="37"/>
      <c r="I219" s="194"/>
      <c r="J219" s="37"/>
      <c r="K219" s="37"/>
      <c r="L219" s="40"/>
      <c r="M219" s="195"/>
      <c r="N219" s="196"/>
      <c r="O219" s="65"/>
      <c r="P219" s="65"/>
      <c r="Q219" s="65"/>
      <c r="R219" s="65"/>
      <c r="S219" s="65"/>
      <c r="T219" s="66"/>
      <c r="U219" s="35"/>
      <c r="V219" s="35"/>
      <c r="W219" s="35"/>
      <c r="X219" s="35"/>
      <c r="Y219" s="35"/>
      <c r="Z219" s="35"/>
      <c r="AA219" s="35"/>
      <c r="AB219" s="35"/>
      <c r="AC219" s="35"/>
      <c r="AD219" s="35"/>
      <c r="AE219" s="35"/>
      <c r="AT219" s="18" t="s">
        <v>148</v>
      </c>
      <c r="AU219" s="18" t="s">
        <v>82</v>
      </c>
    </row>
    <row r="220" spans="1:65" s="13" customFormat="1" ht="11.25">
      <c r="B220" s="199"/>
      <c r="C220" s="200"/>
      <c r="D220" s="192" t="s">
        <v>152</v>
      </c>
      <c r="E220" s="201" t="s">
        <v>19</v>
      </c>
      <c r="F220" s="202" t="s">
        <v>287</v>
      </c>
      <c r="G220" s="200"/>
      <c r="H220" s="201" t="s">
        <v>19</v>
      </c>
      <c r="I220" s="203"/>
      <c r="J220" s="200"/>
      <c r="K220" s="200"/>
      <c r="L220" s="204"/>
      <c r="M220" s="205"/>
      <c r="N220" s="206"/>
      <c r="O220" s="206"/>
      <c r="P220" s="206"/>
      <c r="Q220" s="206"/>
      <c r="R220" s="206"/>
      <c r="S220" s="206"/>
      <c r="T220" s="207"/>
      <c r="AT220" s="208" t="s">
        <v>152</v>
      </c>
      <c r="AU220" s="208" t="s">
        <v>82</v>
      </c>
      <c r="AV220" s="13" t="s">
        <v>80</v>
      </c>
      <c r="AW220" s="13" t="s">
        <v>35</v>
      </c>
      <c r="AX220" s="13" t="s">
        <v>73</v>
      </c>
      <c r="AY220" s="208" t="s">
        <v>139</v>
      </c>
    </row>
    <row r="221" spans="1:65" s="14" customFormat="1" ht="11.25">
      <c r="B221" s="209"/>
      <c r="C221" s="210"/>
      <c r="D221" s="192" t="s">
        <v>152</v>
      </c>
      <c r="E221" s="211" t="s">
        <v>19</v>
      </c>
      <c r="F221" s="212" t="s">
        <v>288</v>
      </c>
      <c r="G221" s="210"/>
      <c r="H221" s="213">
        <v>77.292000000000002</v>
      </c>
      <c r="I221" s="214"/>
      <c r="J221" s="210"/>
      <c r="K221" s="210"/>
      <c r="L221" s="215"/>
      <c r="M221" s="216"/>
      <c r="N221" s="217"/>
      <c r="O221" s="217"/>
      <c r="P221" s="217"/>
      <c r="Q221" s="217"/>
      <c r="R221" s="217"/>
      <c r="S221" s="217"/>
      <c r="T221" s="218"/>
      <c r="AT221" s="219" t="s">
        <v>152</v>
      </c>
      <c r="AU221" s="219" t="s">
        <v>82</v>
      </c>
      <c r="AV221" s="14" t="s">
        <v>82</v>
      </c>
      <c r="AW221" s="14" t="s">
        <v>35</v>
      </c>
      <c r="AX221" s="14" t="s">
        <v>73</v>
      </c>
      <c r="AY221" s="219" t="s">
        <v>139</v>
      </c>
    </row>
    <row r="222" spans="1:65" s="15" customFormat="1" ht="11.25">
      <c r="B222" s="220"/>
      <c r="C222" s="221"/>
      <c r="D222" s="192" t="s">
        <v>152</v>
      </c>
      <c r="E222" s="222" t="s">
        <v>19</v>
      </c>
      <c r="F222" s="223" t="s">
        <v>155</v>
      </c>
      <c r="G222" s="221"/>
      <c r="H222" s="224">
        <v>77.292000000000002</v>
      </c>
      <c r="I222" s="225"/>
      <c r="J222" s="221"/>
      <c r="K222" s="221"/>
      <c r="L222" s="226"/>
      <c r="M222" s="227"/>
      <c r="N222" s="228"/>
      <c r="O222" s="228"/>
      <c r="P222" s="228"/>
      <c r="Q222" s="228"/>
      <c r="R222" s="228"/>
      <c r="S222" s="228"/>
      <c r="T222" s="229"/>
      <c r="AT222" s="230" t="s">
        <v>152</v>
      </c>
      <c r="AU222" s="230" t="s">
        <v>82</v>
      </c>
      <c r="AV222" s="15" t="s">
        <v>146</v>
      </c>
      <c r="AW222" s="15" t="s">
        <v>35</v>
      </c>
      <c r="AX222" s="15" t="s">
        <v>80</v>
      </c>
      <c r="AY222" s="230" t="s">
        <v>139</v>
      </c>
    </row>
    <row r="223" spans="1:65" s="2" customFormat="1" ht="24.2" customHeight="1">
      <c r="A223" s="35"/>
      <c r="B223" s="36"/>
      <c r="C223" s="179" t="s">
        <v>289</v>
      </c>
      <c r="D223" s="179" t="s">
        <v>141</v>
      </c>
      <c r="E223" s="180" t="s">
        <v>290</v>
      </c>
      <c r="F223" s="181" t="s">
        <v>291</v>
      </c>
      <c r="G223" s="182" t="s">
        <v>199</v>
      </c>
      <c r="H223" s="183">
        <v>405.83</v>
      </c>
      <c r="I223" s="184"/>
      <c r="J223" s="185">
        <f>ROUND(I223*H223,2)</f>
        <v>0</v>
      </c>
      <c r="K223" s="181" t="s">
        <v>145</v>
      </c>
      <c r="L223" s="40"/>
      <c r="M223" s="186" t="s">
        <v>19</v>
      </c>
      <c r="N223" s="187" t="s">
        <v>44</v>
      </c>
      <c r="O223" s="65"/>
      <c r="P223" s="188">
        <f>O223*H223</f>
        <v>0</v>
      </c>
      <c r="Q223" s="188">
        <v>0</v>
      </c>
      <c r="R223" s="188">
        <f>Q223*H223</f>
        <v>0</v>
      </c>
      <c r="S223" s="188">
        <v>0</v>
      </c>
      <c r="T223" s="189">
        <f>S223*H223</f>
        <v>0</v>
      </c>
      <c r="U223" s="35"/>
      <c r="V223" s="35"/>
      <c r="W223" s="35"/>
      <c r="X223" s="35"/>
      <c r="Y223" s="35"/>
      <c r="Z223" s="35"/>
      <c r="AA223" s="35"/>
      <c r="AB223" s="35"/>
      <c r="AC223" s="35"/>
      <c r="AD223" s="35"/>
      <c r="AE223" s="35"/>
      <c r="AR223" s="190" t="s">
        <v>146</v>
      </c>
      <c r="AT223" s="190" t="s">
        <v>141</v>
      </c>
      <c r="AU223" s="190" t="s">
        <v>82</v>
      </c>
      <c r="AY223" s="18" t="s">
        <v>139</v>
      </c>
      <c r="BE223" s="191">
        <f>IF(N223="základní",J223,0)</f>
        <v>0</v>
      </c>
      <c r="BF223" s="191">
        <f>IF(N223="snížená",J223,0)</f>
        <v>0</v>
      </c>
      <c r="BG223" s="191">
        <f>IF(N223="zákl. přenesená",J223,0)</f>
        <v>0</v>
      </c>
      <c r="BH223" s="191">
        <f>IF(N223="sníž. přenesená",J223,0)</f>
        <v>0</v>
      </c>
      <c r="BI223" s="191">
        <f>IF(N223="nulová",J223,0)</f>
        <v>0</v>
      </c>
      <c r="BJ223" s="18" t="s">
        <v>80</v>
      </c>
      <c r="BK223" s="191">
        <f>ROUND(I223*H223,2)</f>
        <v>0</v>
      </c>
      <c r="BL223" s="18" t="s">
        <v>146</v>
      </c>
      <c r="BM223" s="190" t="s">
        <v>292</v>
      </c>
    </row>
    <row r="224" spans="1:65" s="2" customFormat="1" ht="19.5">
      <c r="A224" s="35"/>
      <c r="B224" s="36"/>
      <c r="C224" s="37"/>
      <c r="D224" s="192" t="s">
        <v>148</v>
      </c>
      <c r="E224" s="37"/>
      <c r="F224" s="193" t="s">
        <v>293</v>
      </c>
      <c r="G224" s="37"/>
      <c r="H224" s="37"/>
      <c r="I224" s="194"/>
      <c r="J224" s="37"/>
      <c r="K224" s="37"/>
      <c r="L224" s="40"/>
      <c r="M224" s="195"/>
      <c r="N224" s="196"/>
      <c r="O224" s="65"/>
      <c r="P224" s="65"/>
      <c r="Q224" s="65"/>
      <c r="R224" s="65"/>
      <c r="S224" s="65"/>
      <c r="T224" s="66"/>
      <c r="U224" s="35"/>
      <c r="V224" s="35"/>
      <c r="W224" s="35"/>
      <c r="X224" s="35"/>
      <c r="Y224" s="35"/>
      <c r="Z224" s="35"/>
      <c r="AA224" s="35"/>
      <c r="AB224" s="35"/>
      <c r="AC224" s="35"/>
      <c r="AD224" s="35"/>
      <c r="AE224" s="35"/>
      <c r="AT224" s="18" t="s">
        <v>148</v>
      </c>
      <c r="AU224" s="18" t="s">
        <v>82</v>
      </c>
    </row>
    <row r="225" spans="1:65" s="2" customFormat="1" ht="11.25">
      <c r="A225" s="35"/>
      <c r="B225" s="36"/>
      <c r="C225" s="37"/>
      <c r="D225" s="197" t="s">
        <v>150</v>
      </c>
      <c r="E225" s="37"/>
      <c r="F225" s="198" t="s">
        <v>294</v>
      </c>
      <c r="G225" s="37"/>
      <c r="H225" s="37"/>
      <c r="I225" s="194"/>
      <c r="J225" s="37"/>
      <c r="K225" s="37"/>
      <c r="L225" s="40"/>
      <c r="M225" s="195"/>
      <c r="N225" s="196"/>
      <c r="O225" s="65"/>
      <c r="P225" s="65"/>
      <c r="Q225" s="65"/>
      <c r="R225" s="65"/>
      <c r="S225" s="65"/>
      <c r="T225" s="66"/>
      <c r="U225" s="35"/>
      <c r="V225" s="35"/>
      <c r="W225" s="35"/>
      <c r="X225" s="35"/>
      <c r="Y225" s="35"/>
      <c r="Z225" s="35"/>
      <c r="AA225" s="35"/>
      <c r="AB225" s="35"/>
      <c r="AC225" s="35"/>
      <c r="AD225" s="35"/>
      <c r="AE225" s="35"/>
      <c r="AT225" s="18" t="s">
        <v>150</v>
      </c>
      <c r="AU225" s="18" t="s">
        <v>82</v>
      </c>
    </row>
    <row r="226" spans="1:65" s="13" customFormat="1" ht="22.5">
      <c r="B226" s="199"/>
      <c r="C226" s="200"/>
      <c r="D226" s="192" t="s">
        <v>152</v>
      </c>
      <c r="E226" s="201" t="s">
        <v>19</v>
      </c>
      <c r="F226" s="202" t="s">
        <v>295</v>
      </c>
      <c r="G226" s="200"/>
      <c r="H226" s="201" t="s">
        <v>19</v>
      </c>
      <c r="I226" s="203"/>
      <c r="J226" s="200"/>
      <c r="K226" s="200"/>
      <c r="L226" s="204"/>
      <c r="M226" s="205"/>
      <c r="N226" s="206"/>
      <c r="O226" s="206"/>
      <c r="P226" s="206"/>
      <c r="Q226" s="206"/>
      <c r="R226" s="206"/>
      <c r="S226" s="206"/>
      <c r="T226" s="207"/>
      <c r="AT226" s="208" t="s">
        <v>152</v>
      </c>
      <c r="AU226" s="208" t="s">
        <v>82</v>
      </c>
      <c r="AV226" s="13" t="s">
        <v>80</v>
      </c>
      <c r="AW226" s="13" t="s">
        <v>35</v>
      </c>
      <c r="AX226" s="13" t="s">
        <v>73</v>
      </c>
      <c r="AY226" s="208" t="s">
        <v>139</v>
      </c>
    </row>
    <row r="227" spans="1:65" s="13" customFormat="1" ht="11.25">
      <c r="B227" s="199"/>
      <c r="C227" s="200"/>
      <c r="D227" s="192" t="s">
        <v>152</v>
      </c>
      <c r="E227" s="201" t="s">
        <v>19</v>
      </c>
      <c r="F227" s="202" t="s">
        <v>296</v>
      </c>
      <c r="G227" s="200"/>
      <c r="H227" s="201" t="s">
        <v>19</v>
      </c>
      <c r="I227" s="203"/>
      <c r="J227" s="200"/>
      <c r="K227" s="200"/>
      <c r="L227" s="204"/>
      <c r="M227" s="205"/>
      <c r="N227" s="206"/>
      <c r="O227" s="206"/>
      <c r="P227" s="206"/>
      <c r="Q227" s="206"/>
      <c r="R227" s="206"/>
      <c r="S227" s="206"/>
      <c r="T227" s="207"/>
      <c r="AT227" s="208" t="s">
        <v>152</v>
      </c>
      <c r="AU227" s="208" t="s">
        <v>82</v>
      </c>
      <c r="AV227" s="13" t="s">
        <v>80</v>
      </c>
      <c r="AW227" s="13" t="s">
        <v>35</v>
      </c>
      <c r="AX227" s="13" t="s">
        <v>73</v>
      </c>
      <c r="AY227" s="208" t="s">
        <v>139</v>
      </c>
    </row>
    <row r="228" spans="1:65" s="14" customFormat="1" ht="11.25">
      <c r="B228" s="209"/>
      <c r="C228" s="210"/>
      <c r="D228" s="192" t="s">
        <v>152</v>
      </c>
      <c r="E228" s="211" t="s">
        <v>19</v>
      </c>
      <c r="F228" s="212" t="s">
        <v>297</v>
      </c>
      <c r="G228" s="210"/>
      <c r="H228" s="213">
        <v>147.08000000000001</v>
      </c>
      <c r="I228" s="214"/>
      <c r="J228" s="210"/>
      <c r="K228" s="210"/>
      <c r="L228" s="215"/>
      <c r="M228" s="216"/>
      <c r="N228" s="217"/>
      <c r="O228" s="217"/>
      <c r="P228" s="217"/>
      <c r="Q228" s="217"/>
      <c r="R228" s="217"/>
      <c r="S228" s="217"/>
      <c r="T228" s="218"/>
      <c r="AT228" s="219" t="s">
        <v>152</v>
      </c>
      <c r="AU228" s="219" t="s">
        <v>82</v>
      </c>
      <c r="AV228" s="14" t="s">
        <v>82</v>
      </c>
      <c r="AW228" s="14" t="s">
        <v>35</v>
      </c>
      <c r="AX228" s="14" t="s">
        <v>73</v>
      </c>
      <c r="AY228" s="219" t="s">
        <v>139</v>
      </c>
    </row>
    <row r="229" spans="1:65" s="13" customFormat="1" ht="11.25">
      <c r="B229" s="199"/>
      <c r="C229" s="200"/>
      <c r="D229" s="192" t="s">
        <v>152</v>
      </c>
      <c r="E229" s="201" t="s">
        <v>19</v>
      </c>
      <c r="F229" s="202" t="s">
        <v>298</v>
      </c>
      <c r="G229" s="200"/>
      <c r="H229" s="201" t="s">
        <v>19</v>
      </c>
      <c r="I229" s="203"/>
      <c r="J229" s="200"/>
      <c r="K229" s="200"/>
      <c r="L229" s="204"/>
      <c r="M229" s="205"/>
      <c r="N229" s="206"/>
      <c r="O229" s="206"/>
      <c r="P229" s="206"/>
      <c r="Q229" s="206"/>
      <c r="R229" s="206"/>
      <c r="S229" s="206"/>
      <c r="T229" s="207"/>
      <c r="AT229" s="208" t="s">
        <v>152</v>
      </c>
      <c r="AU229" s="208" t="s">
        <v>82</v>
      </c>
      <c r="AV229" s="13" t="s">
        <v>80</v>
      </c>
      <c r="AW229" s="13" t="s">
        <v>35</v>
      </c>
      <c r="AX229" s="13" t="s">
        <v>73</v>
      </c>
      <c r="AY229" s="208" t="s">
        <v>139</v>
      </c>
    </row>
    <row r="230" spans="1:65" s="14" customFormat="1" ht="11.25">
      <c r="B230" s="209"/>
      <c r="C230" s="210"/>
      <c r="D230" s="192" t="s">
        <v>152</v>
      </c>
      <c r="E230" s="211" t="s">
        <v>19</v>
      </c>
      <c r="F230" s="212" t="s">
        <v>299</v>
      </c>
      <c r="G230" s="210"/>
      <c r="H230" s="213">
        <v>97.65</v>
      </c>
      <c r="I230" s="214"/>
      <c r="J230" s="210"/>
      <c r="K230" s="210"/>
      <c r="L230" s="215"/>
      <c r="M230" s="216"/>
      <c r="N230" s="217"/>
      <c r="O230" s="217"/>
      <c r="P230" s="217"/>
      <c r="Q230" s="217"/>
      <c r="R230" s="217"/>
      <c r="S230" s="217"/>
      <c r="T230" s="218"/>
      <c r="AT230" s="219" t="s">
        <v>152</v>
      </c>
      <c r="AU230" s="219" t="s">
        <v>82</v>
      </c>
      <c r="AV230" s="14" t="s">
        <v>82</v>
      </c>
      <c r="AW230" s="14" t="s">
        <v>35</v>
      </c>
      <c r="AX230" s="14" t="s">
        <v>73</v>
      </c>
      <c r="AY230" s="219" t="s">
        <v>139</v>
      </c>
    </row>
    <row r="231" spans="1:65" s="13" customFormat="1" ht="22.5">
      <c r="B231" s="199"/>
      <c r="C231" s="200"/>
      <c r="D231" s="192" t="s">
        <v>152</v>
      </c>
      <c r="E231" s="201" t="s">
        <v>19</v>
      </c>
      <c r="F231" s="202" t="s">
        <v>300</v>
      </c>
      <c r="G231" s="200"/>
      <c r="H231" s="201" t="s">
        <v>19</v>
      </c>
      <c r="I231" s="203"/>
      <c r="J231" s="200"/>
      <c r="K231" s="200"/>
      <c r="L231" s="204"/>
      <c r="M231" s="205"/>
      <c r="N231" s="206"/>
      <c r="O231" s="206"/>
      <c r="P231" s="206"/>
      <c r="Q231" s="206"/>
      <c r="R231" s="206"/>
      <c r="S231" s="206"/>
      <c r="T231" s="207"/>
      <c r="AT231" s="208" t="s">
        <v>152</v>
      </c>
      <c r="AU231" s="208" t="s">
        <v>82</v>
      </c>
      <c r="AV231" s="13" t="s">
        <v>80</v>
      </c>
      <c r="AW231" s="13" t="s">
        <v>35</v>
      </c>
      <c r="AX231" s="13" t="s">
        <v>73</v>
      </c>
      <c r="AY231" s="208" t="s">
        <v>139</v>
      </c>
    </row>
    <row r="232" spans="1:65" s="14" customFormat="1" ht="11.25">
      <c r="B232" s="209"/>
      <c r="C232" s="210"/>
      <c r="D232" s="192" t="s">
        <v>152</v>
      </c>
      <c r="E232" s="211" t="s">
        <v>19</v>
      </c>
      <c r="F232" s="212" t="s">
        <v>301</v>
      </c>
      <c r="G232" s="210"/>
      <c r="H232" s="213">
        <v>161.1</v>
      </c>
      <c r="I232" s="214"/>
      <c r="J232" s="210"/>
      <c r="K232" s="210"/>
      <c r="L232" s="215"/>
      <c r="M232" s="216"/>
      <c r="N232" s="217"/>
      <c r="O232" s="217"/>
      <c r="P232" s="217"/>
      <c r="Q232" s="217"/>
      <c r="R232" s="217"/>
      <c r="S232" s="217"/>
      <c r="T232" s="218"/>
      <c r="AT232" s="219" t="s">
        <v>152</v>
      </c>
      <c r="AU232" s="219" t="s">
        <v>82</v>
      </c>
      <c r="AV232" s="14" t="s">
        <v>82</v>
      </c>
      <c r="AW232" s="14" t="s">
        <v>35</v>
      </c>
      <c r="AX232" s="14" t="s">
        <v>73</v>
      </c>
      <c r="AY232" s="219" t="s">
        <v>139</v>
      </c>
    </row>
    <row r="233" spans="1:65" s="15" customFormat="1" ht="11.25">
      <c r="B233" s="220"/>
      <c r="C233" s="221"/>
      <c r="D233" s="192" t="s">
        <v>152</v>
      </c>
      <c r="E233" s="222" t="s">
        <v>19</v>
      </c>
      <c r="F233" s="223" t="s">
        <v>155</v>
      </c>
      <c r="G233" s="221"/>
      <c r="H233" s="224">
        <v>405.83000000000004</v>
      </c>
      <c r="I233" s="225"/>
      <c r="J233" s="221"/>
      <c r="K233" s="221"/>
      <c r="L233" s="226"/>
      <c r="M233" s="227"/>
      <c r="N233" s="228"/>
      <c r="O233" s="228"/>
      <c r="P233" s="228"/>
      <c r="Q233" s="228"/>
      <c r="R233" s="228"/>
      <c r="S233" s="228"/>
      <c r="T233" s="229"/>
      <c r="AT233" s="230" t="s">
        <v>152</v>
      </c>
      <c r="AU233" s="230" t="s">
        <v>82</v>
      </c>
      <c r="AV233" s="15" t="s">
        <v>146</v>
      </c>
      <c r="AW233" s="15" t="s">
        <v>35</v>
      </c>
      <c r="AX233" s="15" t="s">
        <v>80</v>
      </c>
      <c r="AY233" s="230" t="s">
        <v>139</v>
      </c>
    </row>
    <row r="234" spans="1:65" s="2" customFormat="1" ht="16.5" customHeight="1">
      <c r="A234" s="35"/>
      <c r="B234" s="36"/>
      <c r="C234" s="231" t="s">
        <v>302</v>
      </c>
      <c r="D234" s="231" t="s">
        <v>227</v>
      </c>
      <c r="E234" s="232" t="s">
        <v>303</v>
      </c>
      <c r="F234" s="233" t="s">
        <v>304</v>
      </c>
      <c r="G234" s="234" t="s">
        <v>230</v>
      </c>
      <c r="H234" s="235">
        <v>518.92899999999997</v>
      </c>
      <c r="I234" s="236"/>
      <c r="J234" s="237">
        <f>ROUND(I234*H234,2)</f>
        <v>0</v>
      </c>
      <c r="K234" s="233" t="s">
        <v>145</v>
      </c>
      <c r="L234" s="238"/>
      <c r="M234" s="239" t="s">
        <v>19</v>
      </c>
      <c r="N234" s="240" t="s">
        <v>44</v>
      </c>
      <c r="O234" s="65"/>
      <c r="P234" s="188">
        <f>O234*H234</f>
        <v>0</v>
      </c>
      <c r="Q234" s="188">
        <v>1</v>
      </c>
      <c r="R234" s="188">
        <f>Q234*H234</f>
        <v>518.92899999999997</v>
      </c>
      <c r="S234" s="188">
        <v>0</v>
      </c>
      <c r="T234" s="189">
        <f>S234*H234</f>
        <v>0</v>
      </c>
      <c r="U234" s="35"/>
      <c r="V234" s="35"/>
      <c r="W234" s="35"/>
      <c r="X234" s="35"/>
      <c r="Y234" s="35"/>
      <c r="Z234" s="35"/>
      <c r="AA234" s="35"/>
      <c r="AB234" s="35"/>
      <c r="AC234" s="35"/>
      <c r="AD234" s="35"/>
      <c r="AE234" s="35"/>
      <c r="AR234" s="190" t="s">
        <v>210</v>
      </c>
      <c r="AT234" s="190" t="s">
        <v>227</v>
      </c>
      <c r="AU234" s="190" t="s">
        <v>82</v>
      </c>
      <c r="AY234" s="18" t="s">
        <v>139</v>
      </c>
      <c r="BE234" s="191">
        <f>IF(N234="základní",J234,0)</f>
        <v>0</v>
      </c>
      <c r="BF234" s="191">
        <f>IF(N234="snížená",J234,0)</f>
        <v>0</v>
      </c>
      <c r="BG234" s="191">
        <f>IF(N234="zákl. přenesená",J234,0)</f>
        <v>0</v>
      </c>
      <c r="BH234" s="191">
        <f>IF(N234="sníž. přenesená",J234,0)</f>
        <v>0</v>
      </c>
      <c r="BI234" s="191">
        <f>IF(N234="nulová",J234,0)</f>
        <v>0</v>
      </c>
      <c r="BJ234" s="18" t="s">
        <v>80</v>
      </c>
      <c r="BK234" s="191">
        <f>ROUND(I234*H234,2)</f>
        <v>0</v>
      </c>
      <c r="BL234" s="18" t="s">
        <v>146</v>
      </c>
      <c r="BM234" s="190" t="s">
        <v>305</v>
      </c>
    </row>
    <row r="235" spans="1:65" s="2" customFormat="1" ht="11.25">
      <c r="A235" s="35"/>
      <c r="B235" s="36"/>
      <c r="C235" s="37"/>
      <c r="D235" s="192" t="s">
        <v>148</v>
      </c>
      <c r="E235" s="37"/>
      <c r="F235" s="193" t="s">
        <v>304</v>
      </c>
      <c r="G235" s="37"/>
      <c r="H235" s="37"/>
      <c r="I235" s="194"/>
      <c r="J235" s="37"/>
      <c r="K235" s="37"/>
      <c r="L235" s="40"/>
      <c r="M235" s="195"/>
      <c r="N235" s="196"/>
      <c r="O235" s="65"/>
      <c r="P235" s="65"/>
      <c r="Q235" s="65"/>
      <c r="R235" s="65"/>
      <c r="S235" s="65"/>
      <c r="T235" s="66"/>
      <c r="U235" s="35"/>
      <c r="V235" s="35"/>
      <c r="W235" s="35"/>
      <c r="X235" s="35"/>
      <c r="Y235" s="35"/>
      <c r="Z235" s="35"/>
      <c r="AA235" s="35"/>
      <c r="AB235" s="35"/>
      <c r="AC235" s="35"/>
      <c r="AD235" s="35"/>
      <c r="AE235" s="35"/>
      <c r="AT235" s="18" t="s">
        <v>148</v>
      </c>
      <c r="AU235" s="18" t="s">
        <v>82</v>
      </c>
    </row>
    <row r="236" spans="1:65" s="13" customFormat="1" ht="33.75">
      <c r="B236" s="199"/>
      <c r="C236" s="200"/>
      <c r="D236" s="192" t="s">
        <v>152</v>
      </c>
      <c r="E236" s="201" t="s">
        <v>19</v>
      </c>
      <c r="F236" s="202" t="s">
        <v>306</v>
      </c>
      <c r="G236" s="200"/>
      <c r="H236" s="201" t="s">
        <v>19</v>
      </c>
      <c r="I236" s="203"/>
      <c r="J236" s="200"/>
      <c r="K236" s="200"/>
      <c r="L236" s="204"/>
      <c r="M236" s="205"/>
      <c r="N236" s="206"/>
      <c r="O236" s="206"/>
      <c r="P236" s="206"/>
      <c r="Q236" s="206"/>
      <c r="R236" s="206"/>
      <c r="S236" s="206"/>
      <c r="T236" s="207"/>
      <c r="AT236" s="208" t="s">
        <v>152</v>
      </c>
      <c r="AU236" s="208" t="s">
        <v>82</v>
      </c>
      <c r="AV236" s="13" t="s">
        <v>80</v>
      </c>
      <c r="AW236" s="13" t="s">
        <v>35</v>
      </c>
      <c r="AX236" s="13" t="s">
        <v>73</v>
      </c>
      <c r="AY236" s="208" t="s">
        <v>139</v>
      </c>
    </row>
    <row r="237" spans="1:65" s="14" customFormat="1" ht="11.25">
      <c r="B237" s="209"/>
      <c r="C237" s="210"/>
      <c r="D237" s="192" t="s">
        <v>152</v>
      </c>
      <c r="E237" s="211" t="s">
        <v>19</v>
      </c>
      <c r="F237" s="212" t="s">
        <v>307</v>
      </c>
      <c r="G237" s="210"/>
      <c r="H237" s="213">
        <v>518.92899999999997</v>
      </c>
      <c r="I237" s="214"/>
      <c r="J237" s="210"/>
      <c r="K237" s="210"/>
      <c r="L237" s="215"/>
      <c r="M237" s="216"/>
      <c r="N237" s="217"/>
      <c r="O237" s="217"/>
      <c r="P237" s="217"/>
      <c r="Q237" s="217"/>
      <c r="R237" s="217"/>
      <c r="S237" s="217"/>
      <c r="T237" s="218"/>
      <c r="AT237" s="219" t="s">
        <v>152</v>
      </c>
      <c r="AU237" s="219" t="s">
        <v>82</v>
      </c>
      <c r="AV237" s="14" t="s">
        <v>82</v>
      </c>
      <c r="AW237" s="14" t="s">
        <v>35</v>
      </c>
      <c r="AX237" s="14" t="s">
        <v>73</v>
      </c>
      <c r="AY237" s="219" t="s">
        <v>139</v>
      </c>
    </row>
    <row r="238" spans="1:65" s="15" customFormat="1" ht="11.25">
      <c r="B238" s="220"/>
      <c r="C238" s="221"/>
      <c r="D238" s="192" t="s">
        <v>152</v>
      </c>
      <c r="E238" s="222" t="s">
        <v>19</v>
      </c>
      <c r="F238" s="223" t="s">
        <v>155</v>
      </c>
      <c r="G238" s="221"/>
      <c r="H238" s="224">
        <v>518.92899999999997</v>
      </c>
      <c r="I238" s="225"/>
      <c r="J238" s="221"/>
      <c r="K238" s="221"/>
      <c r="L238" s="226"/>
      <c r="M238" s="227"/>
      <c r="N238" s="228"/>
      <c r="O238" s="228"/>
      <c r="P238" s="228"/>
      <c r="Q238" s="228"/>
      <c r="R238" s="228"/>
      <c r="S238" s="228"/>
      <c r="T238" s="229"/>
      <c r="AT238" s="230" t="s">
        <v>152</v>
      </c>
      <c r="AU238" s="230" t="s">
        <v>82</v>
      </c>
      <c r="AV238" s="15" t="s">
        <v>146</v>
      </c>
      <c r="AW238" s="15" t="s">
        <v>35</v>
      </c>
      <c r="AX238" s="15" t="s">
        <v>80</v>
      </c>
      <c r="AY238" s="230" t="s">
        <v>139</v>
      </c>
    </row>
    <row r="239" spans="1:65" s="2" customFormat="1" ht="24.2" customHeight="1">
      <c r="A239" s="35"/>
      <c r="B239" s="36"/>
      <c r="C239" s="179" t="s">
        <v>308</v>
      </c>
      <c r="D239" s="179" t="s">
        <v>141</v>
      </c>
      <c r="E239" s="180" t="s">
        <v>309</v>
      </c>
      <c r="F239" s="181" t="s">
        <v>310</v>
      </c>
      <c r="G239" s="182" t="s">
        <v>199</v>
      </c>
      <c r="H239" s="183">
        <v>2.52</v>
      </c>
      <c r="I239" s="184"/>
      <c r="J239" s="185">
        <f>ROUND(I239*H239,2)</f>
        <v>0</v>
      </c>
      <c r="K239" s="181" t="s">
        <v>145</v>
      </c>
      <c r="L239" s="40"/>
      <c r="M239" s="186" t="s">
        <v>19</v>
      </c>
      <c r="N239" s="187" t="s">
        <v>44</v>
      </c>
      <c r="O239" s="65"/>
      <c r="P239" s="188">
        <f>O239*H239</f>
        <v>0</v>
      </c>
      <c r="Q239" s="188">
        <v>0</v>
      </c>
      <c r="R239" s="188">
        <f>Q239*H239</f>
        <v>0</v>
      </c>
      <c r="S239" s="188">
        <v>0</v>
      </c>
      <c r="T239" s="189">
        <f>S239*H239</f>
        <v>0</v>
      </c>
      <c r="U239" s="35"/>
      <c r="V239" s="35"/>
      <c r="W239" s="35"/>
      <c r="X239" s="35"/>
      <c r="Y239" s="35"/>
      <c r="Z239" s="35"/>
      <c r="AA239" s="35"/>
      <c r="AB239" s="35"/>
      <c r="AC239" s="35"/>
      <c r="AD239" s="35"/>
      <c r="AE239" s="35"/>
      <c r="AR239" s="190" t="s">
        <v>146</v>
      </c>
      <c r="AT239" s="190" t="s">
        <v>141</v>
      </c>
      <c r="AU239" s="190" t="s">
        <v>82</v>
      </c>
      <c r="AY239" s="18" t="s">
        <v>139</v>
      </c>
      <c r="BE239" s="191">
        <f>IF(N239="základní",J239,0)</f>
        <v>0</v>
      </c>
      <c r="BF239" s="191">
        <f>IF(N239="snížená",J239,0)</f>
        <v>0</v>
      </c>
      <c r="BG239" s="191">
        <f>IF(N239="zákl. přenesená",J239,0)</f>
        <v>0</v>
      </c>
      <c r="BH239" s="191">
        <f>IF(N239="sníž. přenesená",J239,0)</f>
        <v>0</v>
      </c>
      <c r="BI239" s="191">
        <f>IF(N239="nulová",J239,0)</f>
        <v>0</v>
      </c>
      <c r="BJ239" s="18" t="s">
        <v>80</v>
      </c>
      <c r="BK239" s="191">
        <f>ROUND(I239*H239,2)</f>
        <v>0</v>
      </c>
      <c r="BL239" s="18" t="s">
        <v>146</v>
      </c>
      <c r="BM239" s="190" t="s">
        <v>311</v>
      </c>
    </row>
    <row r="240" spans="1:65" s="2" customFormat="1" ht="39">
      <c r="A240" s="35"/>
      <c r="B240" s="36"/>
      <c r="C240" s="37"/>
      <c r="D240" s="192" t="s">
        <v>148</v>
      </c>
      <c r="E240" s="37"/>
      <c r="F240" s="193" t="s">
        <v>312</v>
      </c>
      <c r="G240" s="37"/>
      <c r="H240" s="37"/>
      <c r="I240" s="194"/>
      <c r="J240" s="37"/>
      <c r="K240" s="37"/>
      <c r="L240" s="40"/>
      <c r="M240" s="195"/>
      <c r="N240" s="196"/>
      <c r="O240" s="65"/>
      <c r="P240" s="65"/>
      <c r="Q240" s="65"/>
      <c r="R240" s="65"/>
      <c r="S240" s="65"/>
      <c r="T240" s="66"/>
      <c r="U240" s="35"/>
      <c r="V240" s="35"/>
      <c r="W240" s="35"/>
      <c r="X240" s="35"/>
      <c r="Y240" s="35"/>
      <c r="Z240" s="35"/>
      <c r="AA240" s="35"/>
      <c r="AB240" s="35"/>
      <c r="AC240" s="35"/>
      <c r="AD240" s="35"/>
      <c r="AE240" s="35"/>
      <c r="AT240" s="18" t="s">
        <v>148</v>
      </c>
      <c r="AU240" s="18" t="s">
        <v>82</v>
      </c>
    </row>
    <row r="241" spans="1:65" s="2" customFormat="1" ht="11.25">
      <c r="A241" s="35"/>
      <c r="B241" s="36"/>
      <c r="C241" s="37"/>
      <c r="D241" s="197" t="s">
        <v>150</v>
      </c>
      <c r="E241" s="37"/>
      <c r="F241" s="198" t="s">
        <v>313</v>
      </c>
      <c r="G241" s="37"/>
      <c r="H241" s="37"/>
      <c r="I241" s="194"/>
      <c r="J241" s="37"/>
      <c r="K241" s="37"/>
      <c r="L241" s="40"/>
      <c r="M241" s="195"/>
      <c r="N241" s="196"/>
      <c r="O241" s="65"/>
      <c r="P241" s="65"/>
      <c r="Q241" s="65"/>
      <c r="R241" s="65"/>
      <c r="S241" s="65"/>
      <c r="T241" s="66"/>
      <c r="U241" s="35"/>
      <c r="V241" s="35"/>
      <c r="W241" s="35"/>
      <c r="X241" s="35"/>
      <c r="Y241" s="35"/>
      <c r="Z241" s="35"/>
      <c r="AA241" s="35"/>
      <c r="AB241" s="35"/>
      <c r="AC241" s="35"/>
      <c r="AD241" s="35"/>
      <c r="AE241" s="35"/>
      <c r="AT241" s="18" t="s">
        <v>150</v>
      </c>
      <c r="AU241" s="18" t="s">
        <v>82</v>
      </c>
    </row>
    <row r="242" spans="1:65" s="13" customFormat="1" ht="11.25">
      <c r="B242" s="199"/>
      <c r="C242" s="200"/>
      <c r="D242" s="192" t="s">
        <v>152</v>
      </c>
      <c r="E242" s="201" t="s">
        <v>19</v>
      </c>
      <c r="F242" s="202" t="s">
        <v>314</v>
      </c>
      <c r="G242" s="200"/>
      <c r="H242" s="201" t="s">
        <v>19</v>
      </c>
      <c r="I242" s="203"/>
      <c r="J242" s="200"/>
      <c r="K242" s="200"/>
      <c r="L242" s="204"/>
      <c r="M242" s="205"/>
      <c r="N242" s="206"/>
      <c r="O242" s="206"/>
      <c r="P242" s="206"/>
      <c r="Q242" s="206"/>
      <c r="R242" s="206"/>
      <c r="S242" s="206"/>
      <c r="T242" s="207"/>
      <c r="AT242" s="208" t="s">
        <v>152</v>
      </c>
      <c r="AU242" s="208" t="s">
        <v>82</v>
      </c>
      <c r="AV242" s="13" t="s">
        <v>80</v>
      </c>
      <c r="AW242" s="13" t="s">
        <v>35</v>
      </c>
      <c r="AX242" s="13" t="s">
        <v>73</v>
      </c>
      <c r="AY242" s="208" t="s">
        <v>139</v>
      </c>
    </row>
    <row r="243" spans="1:65" s="14" customFormat="1" ht="11.25">
      <c r="B243" s="209"/>
      <c r="C243" s="210"/>
      <c r="D243" s="192" t="s">
        <v>152</v>
      </c>
      <c r="E243" s="211" t="s">
        <v>19</v>
      </c>
      <c r="F243" s="212" t="s">
        <v>315</v>
      </c>
      <c r="G243" s="210"/>
      <c r="H243" s="213">
        <v>2.52</v>
      </c>
      <c r="I243" s="214"/>
      <c r="J243" s="210"/>
      <c r="K243" s="210"/>
      <c r="L243" s="215"/>
      <c r="M243" s="216"/>
      <c r="N243" s="217"/>
      <c r="O243" s="217"/>
      <c r="P243" s="217"/>
      <c r="Q243" s="217"/>
      <c r="R243" s="217"/>
      <c r="S243" s="217"/>
      <c r="T243" s="218"/>
      <c r="AT243" s="219" t="s">
        <v>152</v>
      </c>
      <c r="AU243" s="219" t="s">
        <v>82</v>
      </c>
      <c r="AV243" s="14" t="s">
        <v>82</v>
      </c>
      <c r="AW243" s="14" t="s">
        <v>35</v>
      </c>
      <c r="AX243" s="14" t="s">
        <v>73</v>
      </c>
      <c r="AY243" s="219" t="s">
        <v>139</v>
      </c>
    </row>
    <row r="244" spans="1:65" s="15" customFormat="1" ht="11.25">
      <c r="B244" s="220"/>
      <c r="C244" s="221"/>
      <c r="D244" s="192" t="s">
        <v>152</v>
      </c>
      <c r="E244" s="222" t="s">
        <v>19</v>
      </c>
      <c r="F244" s="223" t="s">
        <v>155</v>
      </c>
      <c r="G244" s="221"/>
      <c r="H244" s="224">
        <v>2.52</v>
      </c>
      <c r="I244" s="225"/>
      <c r="J244" s="221"/>
      <c r="K244" s="221"/>
      <c r="L244" s="226"/>
      <c r="M244" s="227"/>
      <c r="N244" s="228"/>
      <c r="O244" s="228"/>
      <c r="P244" s="228"/>
      <c r="Q244" s="228"/>
      <c r="R244" s="228"/>
      <c r="S244" s="228"/>
      <c r="T244" s="229"/>
      <c r="AT244" s="230" t="s">
        <v>152</v>
      </c>
      <c r="AU244" s="230" t="s">
        <v>82</v>
      </c>
      <c r="AV244" s="15" t="s">
        <v>146</v>
      </c>
      <c r="AW244" s="15" t="s">
        <v>35</v>
      </c>
      <c r="AX244" s="15" t="s">
        <v>80</v>
      </c>
      <c r="AY244" s="230" t="s">
        <v>139</v>
      </c>
    </row>
    <row r="245" spans="1:65" s="2" customFormat="1" ht="16.5" customHeight="1">
      <c r="A245" s="35"/>
      <c r="B245" s="36"/>
      <c r="C245" s="231" t="s">
        <v>316</v>
      </c>
      <c r="D245" s="231" t="s">
        <v>227</v>
      </c>
      <c r="E245" s="232" t="s">
        <v>317</v>
      </c>
      <c r="F245" s="233" t="s">
        <v>318</v>
      </c>
      <c r="G245" s="234" t="s">
        <v>230</v>
      </c>
      <c r="H245" s="235">
        <v>3.78</v>
      </c>
      <c r="I245" s="236"/>
      <c r="J245" s="237">
        <f>ROUND(I245*H245,2)</f>
        <v>0</v>
      </c>
      <c r="K245" s="233" t="s">
        <v>319</v>
      </c>
      <c r="L245" s="238"/>
      <c r="M245" s="239" t="s">
        <v>19</v>
      </c>
      <c r="N245" s="240" t="s">
        <v>44</v>
      </c>
      <c r="O245" s="65"/>
      <c r="P245" s="188">
        <f>O245*H245</f>
        <v>0</v>
      </c>
      <c r="Q245" s="188">
        <v>1</v>
      </c>
      <c r="R245" s="188">
        <f>Q245*H245</f>
        <v>3.78</v>
      </c>
      <c r="S245" s="188">
        <v>0</v>
      </c>
      <c r="T245" s="189">
        <f>S245*H245</f>
        <v>0</v>
      </c>
      <c r="U245" s="35"/>
      <c r="V245" s="35"/>
      <c r="W245" s="35"/>
      <c r="X245" s="35"/>
      <c r="Y245" s="35"/>
      <c r="Z245" s="35"/>
      <c r="AA245" s="35"/>
      <c r="AB245" s="35"/>
      <c r="AC245" s="35"/>
      <c r="AD245" s="35"/>
      <c r="AE245" s="35"/>
      <c r="AR245" s="190" t="s">
        <v>210</v>
      </c>
      <c r="AT245" s="190" t="s">
        <v>227</v>
      </c>
      <c r="AU245" s="190" t="s">
        <v>82</v>
      </c>
      <c r="AY245" s="18" t="s">
        <v>139</v>
      </c>
      <c r="BE245" s="191">
        <f>IF(N245="základní",J245,0)</f>
        <v>0</v>
      </c>
      <c r="BF245" s="191">
        <f>IF(N245="snížená",J245,0)</f>
        <v>0</v>
      </c>
      <c r="BG245" s="191">
        <f>IF(N245="zákl. přenesená",J245,0)</f>
        <v>0</v>
      </c>
      <c r="BH245" s="191">
        <f>IF(N245="sníž. přenesená",J245,0)</f>
        <v>0</v>
      </c>
      <c r="BI245" s="191">
        <f>IF(N245="nulová",J245,0)</f>
        <v>0</v>
      </c>
      <c r="BJ245" s="18" t="s">
        <v>80</v>
      </c>
      <c r="BK245" s="191">
        <f>ROUND(I245*H245,2)</f>
        <v>0</v>
      </c>
      <c r="BL245" s="18" t="s">
        <v>146</v>
      </c>
      <c r="BM245" s="190" t="s">
        <v>320</v>
      </c>
    </row>
    <row r="246" spans="1:65" s="2" customFormat="1" ht="11.25">
      <c r="A246" s="35"/>
      <c r="B246" s="36"/>
      <c r="C246" s="37"/>
      <c r="D246" s="192" t="s">
        <v>148</v>
      </c>
      <c r="E246" s="37"/>
      <c r="F246" s="193" t="s">
        <v>321</v>
      </c>
      <c r="G246" s="37"/>
      <c r="H246" s="37"/>
      <c r="I246" s="194"/>
      <c r="J246" s="37"/>
      <c r="K246" s="37"/>
      <c r="L246" s="40"/>
      <c r="M246" s="195"/>
      <c r="N246" s="196"/>
      <c r="O246" s="65"/>
      <c r="P246" s="65"/>
      <c r="Q246" s="65"/>
      <c r="R246" s="65"/>
      <c r="S246" s="65"/>
      <c r="T246" s="66"/>
      <c r="U246" s="35"/>
      <c r="V246" s="35"/>
      <c r="W246" s="35"/>
      <c r="X246" s="35"/>
      <c r="Y246" s="35"/>
      <c r="Z246" s="35"/>
      <c r="AA246" s="35"/>
      <c r="AB246" s="35"/>
      <c r="AC246" s="35"/>
      <c r="AD246" s="35"/>
      <c r="AE246" s="35"/>
      <c r="AT246" s="18" t="s">
        <v>148</v>
      </c>
      <c r="AU246" s="18" t="s">
        <v>82</v>
      </c>
    </row>
    <row r="247" spans="1:65" s="14" customFormat="1" ht="11.25">
      <c r="B247" s="209"/>
      <c r="C247" s="210"/>
      <c r="D247" s="192" t="s">
        <v>152</v>
      </c>
      <c r="E247" s="211" t="s">
        <v>19</v>
      </c>
      <c r="F247" s="212" t="s">
        <v>322</v>
      </c>
      <c r="G247" s="210"/>
      <c r="H247" s="213">
        <v>3.78</v>
      </c>
      <c r="I247" s="214"/>
      <c r="J247" s="210"/>
      <c r="K247" s="210"/>
      <c r="L247" s="215"/>
      <c r="M247" s="216"/>
      <c r="N247" s="217"/>
      <c r="O247" s="217"/>
      <c r="P247" s="217"/>
      <c r="Q247" s="217"/>
      <c r="R247" s="217"/>
      <c r="S247" s="217"/>
      <c r="T247" s="218"/>
      <c r="AT247" s="219" t="s">
        <v>152</v>
      </c>
      <c r="AU247" s="219" t="s">
        <v>82</v>
      </c>
      <c r="AV247" s="14" t="s">
        <v>82</v>
      </c>
      <c r="AW247" s="14" t="s">
        <v>35</v>
      </c>
      <c r="AX247" s="14" t="s">
        <v>73</v>
      </c>
      <c r="AY247" s="219" t="s">
        <v>139</v>
      </c>
    </row>
    <row r="248" spans="1:65" s="15" customFormat="1" ht="11.25">
      <c r="B248" s="220"/>
      <c r="C248" s="221"/>
      <c r="D248" s="192" t="s">
        <v>152</v>
      </c>
      <c r="E248" s="222" t="s">
        <v>19</v>
      </c>
      <c r="F248" s="223" t="s">
        <v>155</v>
      </c>
      <c r="G248" s="221"/>
      <c r="H248" s="224">
        <v>3.78</v>
      </c>
      <c r="I248" s="225"/>
      <c r="J248" s="221"/>
      <c r="K248" s="221"/>
      <c r="L248" s="226"/>
      <c r="M248" s="227"/>
      <c r="N248" s="228"/>
      <c r="O248" s="228"/>
      <c r="P248" s="228"/>
      <c r="Q248" s="228"/>
      <c r="R248" s="228"/>
      <c r="S248" s="228"/>
      <c r="T248" s="229"/>
      <c r="AT248" s="230" t="s">
        <v>152</v>
      </c>
      <c r="AU248" s="230" t="s">
        <v>82</v>
      </c>
      <c r="AV248" s="15" t="s">
        <v>146</v>
      </c>
      <c r="AW248" s="15" t="s">
        <v>35</v>
      </c>
      <c r="AX248" s="15" t="s">
        <v>80</v>
      </c>
      <c r="AY248" s="230" t="s">
        <v>139</v>
      </c>
    </row>
    <row r="249" spans="1:65" s="2" customFormat="1" ht="24.2" customHeight="1">
      <c r="A249" s="35"/>
      <c r="B249" s="36"/>
      <c r="C249" s="179" t="s">
        <v>7</v>
      </c>
      <c r="D249" s="179" t="s">
        <v>141</v>
      </c>
      <c r="E249" s="180" t="s">
        <v>323</v>
      </c>
      <c r="F249" s="181" t="s">
        <v>324</v>
      </c>
      <c r="G249" s="182" t="s">
        <v>144</v>
      </c>
      <c r="H249" s="183">
        <v>180</v>
      </c>
      <c r="I249" s="184"/>
      <c r="J249" s="185">
        <f>ROUND(I249*H249,2)</f>
        <v>0</v>
      </c>
      <c r="K249" s="181" t="s">
        <v>145</v>
      </c>
      <c r="L249" s="40"/>
      <c r="M249" s="186" t="s">
        <v>19</v>
      </c>
      <c r="N249" s="187" t="s">
        <v>44</v>
      </c>
      <c r="O249" s="65"/>
      <c r="P249" s="188">
        <f>O249*H249</f>
        <v>0</v>
      </c>
      <c r="Q249" s="188">
        <v>0</v>
      </c>
      <c r="R249" s="188">
        <f>Q249*H249</f>
        <v>0</v>
      </c>
      <c r="S249" s="188">
        <v>0</v>
      </c>
      <c r="T249" s="189">
        <f>S249*H249</f>
        <v>0</v>
      </c>
      <c r="U249" s="35"/>
      <c r="V249" s="35"/>
      <c r="W249" s="35"/>
      <c r="X249" s="35"/>
      <c r="Y249" s="35"/>
      <c r="Z249" s="35"/>
      <c r="AA249" s="35"/>
      <c r="AB249" s="35"/>
      <c r="AC249" s="35"/>
      <c r="AD249" s="35"/>
      <c r="AE249" s="35"/>
      <c r="AR249" s="190" t="s">
        <v>146</v>
      </c>
      <c r="AT249" s="190" t="s">
        <v>141</v>
      </c>
      <c r="AU249" s="190" t="s">
        <v>82</v>
      </c>
      <c r="AY249" s="18" t="s">
        <v>139</v>
      </c>
      <c r="BE249" s="191">
        <f>IF(N249="základní",J249,0)</f>
        <v>0</v>
      </c>
      <c r="BF249" s="191">
        <f>IF(N249="snížená",J249,0)</f>
        <v>0</v>
      </c>
      <c r="BG249" s="191">
        <f>IF(N249="zákl. přenesená",J249,0)</f>
        <v>0</v>
      </c>
      <c r="BH249" s="191">
        <f>IF(N249="sníž. přenesená",J249,0)</f>
        <v>0</v>
      </c>
      <c r="BI249" s="191">
        <f>IF(N249="nulová",J249,0)</f>
        <v>0</v>
      </c>
      <c r="BJ249" s="18" t="s">
        <v>80</v>
      </c>
      <c r="BK249" s="191">
        <f>ROUND(I249*H249,2)</f>
        <v>0</v>
      </c>
      <c r="BL249" s="18" t="s">
        <v>146</v>
      </c>
      <c r="BM249" s="190" t="s">
        <v>325</v>
      </c>
    </row>
    <row r="250" spans="1:65" s="2" customFormat="1" ht="19.5">
      <c r="A250" s="35"/>
      <c r="B250" s="36"/>
      <c r="C250" s="37"/>
      <c r="D250" s="192" t="s">
        <v>148</v>
      </c>
      <c r="E250" s="37"/>
      <c r="F250" s="193" t="s">
        <v>326</v>
      </c>
      <c r="G250" s="37"/>
      <c r="H250" s="37"/>
      <c r="I250" s="194"/>
      <c r="J250" s="37"/>
      <c r="K250" s="37"/>
      <c r="L250" s="40"/>
      <c r="M250" s="195"/>
      <c r="N250" s="196"/>
      <c r="O250" s="65"/>
      <c r="P250" s="65"/>
      <c r="Q250" s="65"/>
      <c r="R250" s="65"/>
      <c r="S250" s="65"/>
      <c r="T250" s="66"/>
      <c r="U250" s="35"/>
      <c r="V250" s="35"/>
      <c r="W250" s="35"/>
      <c r="X250" s="35"/>
      <c r="Y250" s="35"/>
      <c r="Z250" s="35"/>
      <c r="AA250" s="35"/>
      <c r="AB250" s="35"/>
      <c r="AC250" s="35"/>
      <c r="AD250" s="35"/>
      <c r="AE250" s="35"/>
      <c r="AT250" s="18" t="s">
        <v>148</v>
      </c>
      <c r="AU250" s="18" t="s">
        <v>82</v>
      </c>
    </row>
    <row r="251" spans="1:65" s="2" customFormat="1" ht="11.25">
      <c r="A251" s="35"/>
      <c r="B251" s="36"/>
      <c r="C251" s="37"/>
      <c r="D251" s="197" t="s">
        <v>150</v>
      </c>
      <c r="E251" s="37"/>
      <c r="F251" s="198" t="s">
        <v>327</v>
      </c>
      <c r="G251" s="37"/>
      <c r="H251" s="37"/>
      <c r="I251" s="194"/>
      <c r="J251" s="37"/>
      <c r="K251" s="37"/>
      <c r="L251" s="40"/>
      <c r="M251" s="195"/>
      <c r="N251" s="196"/>
      <c r="O251" s="65"/>
      <c r="P251" s="65"/>
      <c r="Q251" s="65"/>
      <c r="R251" s="65"/>
      <c r="S251" s="65"/>
      <c r="T251" s="66"/>
      <c r="U251" s="35"/>
      <c r="V251" s="35"/>
      <c r="W251" s="35"/>
      <c r="X251" s="35"/>
      <c r="Y251" s="35"/>
      <c r="Z251" s="35"/>
      <c r="AA251" s="35"/>
      <c r="AB251" s="35"/>
      <c r="AC251" s="35"/>
      <c r="AD251" s="35"/>
      <c r="AE251" s="35"/>
      <c r="AT251" s="18" t="s">
        <v>150</v>
      </c>
      <c r="AU251" s="18" t="s">
        <v>82</v>
      </c>
    </row>
    <row r="252" spans="1:65" s="13" customFormat="1" ht="11.25">
      <c r="B252" s="199"/>
      <c r="C252" s="200"/>
      <c r="D252" s="192" t="s">
        <v>152</v>
      </c>
      <c r="E252" s="201" t="s">
        <v>19</v>
      </c>
      <c r="F252" s="202" t="s">
        <v>328</v>
      </c>
      <c r="G252" s="200"/>
      <c r="H252" s="201" t="s">
        <v>19</v>
      </c>
      <c r="I252" s="203"/>
      <c r="J252" s="200"/>
      <c r="K252" s="200"/>
      <c r="L252" s="204"/>
      <c r="M252" s="205"/>
      <c r="N252" s="206"/>
      <c r="O252" s="206"/>
      <c r="P252" s="206"/>
      <c r="Q252" s="206"/>
      <c r="R252" s="206"/>
      <c r="S252" s="206"/>
      <c r="T252" s="207"/>
      <c r="AT252" s="208" t="s">
        <v>152</v>
      </c>
      <c r="AU252" s="208" t="s">
        <v>82</v>
      </c>
      <c r="AV252" s="13" t="s">
        <v>80</v>
      </c>
      <c r="AW252" s="13" t="s">
        <v>35</v>
      </c>
      <c r="AX252" s="13" t="s">
        <v>73</v>
      </c>
      <c r="AY252" s="208" t="s">
        <v>139</v>
      </c>
    </row>
    <row r="253" spans="1:65" s="13" customFormat="1" ht="11.25">
      <c r="B253" s="199"/>
      <c r="C253" s="200"/>
      <c r="D253" s="192" t="s">
        <v>152</v>
      </c>
      <c r="E253" s="201" t="s">
        <v>19</v>
      </c>
      <c r="F253" s="202" t="s">
        <v>208</v>
      </c>
      <c r="G253" s="200"/>
      <c r="H253" s="201" t="s">
        <v>19</v>
      </c>
      <c r="I253" s="203"/>
      <c r="J253" s="200"/>
      <c r="K253" s="200"/>
      <c r="L253" s="204"/>
      <c r="M253" s="205"/>
      <c r="N253" s="206"/>
      <c r="O253" s="206"/>
      <c r="P253" s="206"/>
      <c r="Q253" s="206"/>
      <c r="R253" s="206"/>
      <c r="S253" s="206"/>
      <c r="T253" s="207"/>
      <c r="AT253" s="208" t="s">
        <v>152</v>
      </c>
      <c r="AU253" s="208" t="s">
        <v>82</v>
      </c>
      <c r="AV253" s="13" t="s">
        <v>80</v>
      </c>
      <c r="AW253" s="13" t="s">
        <v>35</v>
      </c>
      <c r="AX253" s="13" t="s">
        <v>73</v>
      </c>
      <c r="AY253" s="208" t="s">
        <v>139</v>
      </c>
    </row>
    <row r="254" spans="1:65" s="14" customFormat="1" ht="11.25">
      <c r="B254" s="209"/>
      <c r="C254" s="210"/>
      <c r="D254" s="192" t="s">
        <v>152</v>
      </c>
      <c r="E254" s="211" t="s">
        <v>19</v>
      </c>
      <c r="F254" s="212" t="s">
        <v>329</v>
      </c>
      <c r="G254" s="210"/>
      <c r="H254" s="213">
        <v>54</v>
      </c>
      <c r="I254" s="214"/>
      <c r="J254" s="210"/>
      <c r="K254" s="210"/>
      <c r="L254" s="215"/>
      <c r="M254" s="216"/>
      <c r="N254" s="217"/>
      <c r="O254" s="217"/>
      <c r="P254" s="217"/>
      <c r="Q254" s="217"/>
      <c r="R254" s="217"/>
      <c r="S254" s="217"/>
      <c r="T254" s="218"/>
      <c r="AT254" s="219" t="s">
        <v>152</v>
      </c>
      <c r="AU254" s="219" t="s">
        <v>82</v>
      </c>
      <c r="AV254" s="14" t="s">
        <v>82</v>
      </c>
      <c r="AW254" s="14" t="s">
        <v>35</v>
      </c>
      <c r="AX254" s="14" t="s">
        <v>73</v>
      </c>
      <c r="AY254" s="219" t="s">
        <v>139</v>
      </c>
    </row>
    <row r="255" spans="1:65" s="13" customFormat="1" ht="11.25">
      <c r="B255" s="199"/>
      <c r="C255" s="200"/>
      <c r="D255" s="192" t="s">
        <v>152</v>
      </c>
      <c r="E255" s="201" t="s">
        <v>19</v>
      </c>
      <c r="F255" s="202" t="s">
        <v>204</v>
      </c>
      <c r="G255" s="200"/>
      <c r="H255" s="201" t="s">
        <v>19</v>
      </c>
      <c r="I255" s="203"/>
      <c r="J255" s="200"/>
      <c r="K255" s="200"/>
      <c r="L255" s="204"/>
      <c r="M255" s="205"/>
      <c r="N255" s="206"/>
      <c r="O255" s="206"/>
      <c r="P255" s="206"/>
      <c r="Q255" s="206"/>
      <c r="R255" s="206"/>
      <c r="S255" s="206"/>
      <c r="T255" s="207"/>
      <c r="AT255" s="208" t="s">
        <v>152</v>
      </c>
      <c r="AU255" s="208" t="s">
        <v>82</v>
      </c>
      <c r="AV255" s="13" t="s">
        <v>80</v>
      </c>
      <c r="AW255" s="13" t="s">
        <v>35</v>
      </c>
      <c r="AX255" s="13" t="s">
        <v>73</v>
      </c>
      <c r="AY255" s="208" t="s">
        <v>139</v>
      </c>
    </row>
    <row r="256" spans="1:65" s="14" customFormat="1" ht="11.25">
      <c r="B256" s="209"/>
      <c r="C256" s="210"/>
      <c r="D256" s="192" t="s">
        <v>152</v>
      </c>
      <c r="E256" s="211" t="s">
        <v>19</v>
      </c>
      <c r="F256" s="212" t="s">
        <v>330</v>
      </c>
      <c r="G256" s="210"/>
      <c r="H256" s="213">
        <v>76</v>
      </c>
      <c r="I256" s="214"/>
      <c r="J256" s="210"/>
      <c r="K256" s="210"/>
      <c r="L256" s="215"/>
      <c r="M256" s="216"/>
      <c r="N256" s="217"/>
      <c r="O256" s="217"/>
      <c r="P256" s="217"/>
      <c r="Q256" s="217"/>
      <c r="R256" s="217"/>
      <c r="S256" s="217"/>
      <c r="T256" s="218"/>
      <c r="AT256" s="219" t="s">
        <v>152</v>
      </c>
      <c r="AU256" s="219" t="s">
        <v>82</v>
      </c>
      <c r="AV256" s="14" t="s">
        <v>82</v>
      </c>
      <c r="AW256" s="14" t="s">
        <v>35</v>
      </c>
      <c r="AX256" s="14" t="s">
        <v>73</v>
      </c>
      <c r="AY256" s="219" t="s">
        <v>139</v>
      </c>
    </row>
    <row r="257" spans="1:65" s="13" customFormat="1" ht="11.25">
      <c r="B257" s="199"/>
      <c r="C257" s="200"/>
      <c r="D257" s="192" t="s">
        <v>152</v>
      </c>
      <c r="E257" s="201" t="s">
        <v>19</v>
      </c>
      <c r="F257" s="202" t="s">
        <v>331</v>
      </c>
      <c r="G257" s="200"/>
      <c r="H257" s="201" t="s">
        <v>19</v>
      </c>
      <c r="I257" s="203"/>
      <c r="J257" s="200"/>
      <c r="K257" s="200"/>
      <c r="L257" s="204"/>
      <c r="M257" s="205"/>
      <c r="N257" s="206"/>
      <c r="O257" s="206"/>
      <c r="P257" s="206"/>
      <c r="Q257" s="206"/>
      <c r="R257" s="206"/>
      <c r="S257" s="206"/>
      <c r="T257" s="207"/>
      <c r="AT257" s="208" t="s">
        <v>152</v>
      </c>
      <c r="AU257" s="208" t="s">
        <v>82</v>
      </c>
      <c r="AV257" s="13" t="s">
        <v>80</v>
      </c>
      <c r="AW257" s="13" t="s">
        <v>35</v>
      </c>
      <c r="AX257" s="13" t="s">
        <v>73</v>
      </c>
      <c r="AY257" s="208" t="s">
        <v>139</v>
      </c>
    </row>
    <row r="258" spans="1:65" s="14" customFormat="1" ht="11.25">
      <c r="B258" s="209"/>
      <c r="C258" s="210"/>
      <c r="D258" s="192" t="s">
        <v>152</v>
      </c>
      <c r="E258" s="211" t="s">
        <v>19</v>
      </c>
      <c r="F258" s="212" t="s">
        <v>332</v>
      </c>
      <c r="G258" s="210"/>
      <c r="H258" s="213">
        <v>50</v>
      </c>
      <c r="I258" s="214"/>
      <c r="J258" s="210"/>
      <c r="K258" s="210"/>
      <c r="L258" s="215"/>
      <c r="M258" s="216"/>
      <c r="N258" s="217"/>
      <c r="O258" s="217"/>
      <c r="P258" s="217"/>
      <c r="Q258" s="217"/>
      <c r="R258" s="217"/>
      <c r="S258" s="217"/>
      <c r="T258" s="218"/>
      <c r="AT258" s="219" t="s">
        <v>152</v>
      </c>
      <c r="AU258" s="219" t="s">
        <v>82</v>
      </c>
      <c r="AV258" s="14" t="s">
        <v>82</v>
      </c>
      <c r="AW258" s="14" t="s">
        <v>35</v>
      </c>
      <c r="AX258" s="14" t="s">
        <v>73</v>
      </c>
      <c r="AY258" s="219" t="s">
        <v>139</v>
      </c>
    </row>
    <row r="259" spans="1:65" s="15" customFormat="1" ht="11.25">
      <c r="B259" s="220"/>
      <c r="C259" s="221"/>
      <c r="D259" s="192" t="s">
        <v>152</v>
      </c>
      <c r="E259" s="222" t="s">
        <v>19</v>
      </c>
      <c r="F259" s="223" t="s">
        <v>155</v>
      </c>
      <c r="G259" s="221"/>
      <c r="H259" s="224">
        <v>180</v>
      </c>
      <c r="I259" s="225"/>
      <c r="J259" s="221"/>
      <c r="K259" s="221"/>
      <c r="L259" s="226"/>
      <c r="M259" s="227"/>
      <c r="N259" s="228"/>
      <c r="O259" s="228"/>
      <c r="P259" s="228"/>
      <c r="Q259" s="228"/>
      <c r="R259" s="228"/>
      <c r="S259" s="228"/>
      <c r="T259" s="229"/>
      <c r="AT259" s="230" t="s">
        <v>152</v>
      </c>
      <c r="AU259" s="230" t="s">
        <v>82</v>
      </c>
      <c r="AV259" s="15" t="s">
        <v>146</v>
      </c>
      <c r="AW259" s="15" t="s">
        <v>35</v>
      </c>
      <c r="AX259" s="15" t="s">
        <v>80</v>
      </c>
      <c r="AY259" s="230" t="s">
        <v>139</v>
      </c>
    </row>
    <row r="260" spans="1:65" s="2" customFormat="1" ht="24.2" customHeight="1">
      <c r="A260" s="35"/>
      <c r="B260" s="36"/>
      <c r="C260" s="179" t="s">
        <v>333</v>
      </c>
      <c r="D260" s="179" t="s">
        <v>141</v>
      </c>
      <c r="E260" s="180" t="s">
        <v>334</v>
      </c>
      <c r="F260" s="181" t="s">
        <v>335</v>
      </c>
      <c r="G260" s="182" t="s">
        <v>144</v>
      </c>
      <c r="H260" s="183">
        <v>130.08000000000001</v>
      </c>
      <c r="I260" s="184"/>
      <c r="J260" s="185">
        <f>ROUND(I260*H260,2)</f>
        <v>0</v>
      </c>
      <c r="K260" s="181" t="s">
        <v>145</v>
      </c>
      <c r="L260" s="40"/>
      <c r="M260" s="186" t="s">
        <v>19</v>
      </c>
      <c r="N260" s="187" t="s">
        <v>44</v>
      </c>
      <c r="O260" s="65"/>
      <c r="P260" s="188">
        <f>O260*H260</f>
        <v>0</v>
      </c>
      <c r="Q260" s="188">
        <v>0</v>
      </c>
      <c r="R260" s="188">
        <f>Q260*H260</f>
        <v>0</v>
      </c>
      <c r="S260" s="188">
        <v>0</v>
      </c>
      <c r="T260" s="189">
        <f>S260*H260</f>
        <v>0</v>
      </c>
      <c r="U260" s="35"/>
      <c r="V260" s="35"/>
      <c r="W260" s="35"/>
      <c r="X260" s="35"/>
      <c r="Y260" s="35"/>
      <c r="Z260" s="35"/>
      <c r="AA260" s="35"/>
      <c r="AB260" s="35"/>
      <c r="AC260" s="35"/>
      <c r="AD260" s="35"/>
      <c r="AE260" s="35"/>
      <c r="AR260" s="190" t="s">
        <v>146</v>
      </c>
      <c r="AT260" s="190" t="s">
        <v>141</v>
      </c>
      <c r="AU260" s="190" t="s">
        <v>82</v>
      </c>
      <c r="AY260" s="18" t="s">
        <v>139</v>
      </c>
      <c r="BE260" s="191">
        <f>IF(N260="základní",J260,0)</f>
        <v>0</v>
      </c>
      <c r="BF260" s="191">
        <f>IF(N260="snížená",J260,0)</f>
        <v>0</v>
      </c>
      <c r="BG260" s="191">
        <f>IF(N260="zákl. přenesená",J260,0)</f>
        <v>0</v>
      </c>
      <c r="BH260" s="191">
        <f>IF(N260="sníž. přenesená",J260,0)</f>
        <v>0</v>
      </c>
      <c r="BI260" s="191">
        <f>IF(N260="nulová",J260,0)</f>
        <v>0</v>
      </c>
      <c r="BJ260" s="18" t="s">
        <v>80</v>
      </c>
      <c r="BK260" s="191">
        <f>ROUND(I260*H260,2)</f>
        <v>0</v>
      </c>
      <c r="BL260" s="18" t="s">
        <v>146</v>
      </c>
      <c r="BM260" s="190" t="s">
        <v>336</v>
      </c>
    </row>
    <row r="261" spans="1:65" s="2" customFormat="1" ht="19.5">
      <c r="A261" s="35"/>
      <c r="B261" s="36"/>
      <c r="C261" s="37"/>
      <c r="D261" s="192" t="s">
        <v>148</v>
      </c>
      <c r="E261" s="37"/>
      <c r="F261" s="193" t="s">
        <v>337</v>
      </c>
      <c r="G261" s="37"/>
      <c r="H261" s="37"/>
      <c r="I261" s="194"/>
      <c r="J261" s="37"/>
      <c r="K261" s="37"/>
      <c r="L261" s="40"/>
      <c r="M261" s="195"/>
      <c r="N261" s="196"/>
      <c r="O261" s="65"/>
      <c r="P261" s="65"/>
      <c r="Q261" s="65"/>
      <c r="R261" s="65"/>
      <c r="S261" s="65"/>
      <c r="T261" s="66"/>
      <c r="U261" s="35"/>
      <c r="V261" s="35"/>
      <c r="W261" s="35"/>
      <c r="X261" s="35"/>
      <c r="Y261" s="35"/>
      <c r="Z261" s="35"/>
      <c r="AA261" s="35"/>
      <c r="AB261" s="35"/>
      <c r="AC261" s="35"/>
      <c r="AD261" s="35"/>
      <c r="AE261" s="35"/>
      <c r="AT261" s="18" t="s">
        <v>148</v>
      </c>
      <c r="AU261" s="18" t="s">
        <v>82</v>
      </c>
    </row>
    <row r="262" spans="1:65" s="2" customFormat="1" ht="11.25">
      <c r="A262" s="35"/>
      <c r="B262" s="36"/>
      <c r="C262" s="37"/>
      <c r="D262" s="197" t="s">
        <v>150</v>
      </c>
      <c r="E262" s="37"/>
      <c r="F262" s="198" t="s">
        <v>338</v>
      </c>
      <c r="G262" s="37"/>
      <c r="H262" s="37"/>
      <c r="I262" s="194"/>
      <c r="J262" s="37"/>
      <c r="K262" s="37"/>
      <c r="L262" s="40"/>
      <c r="M262" s="195"/>
      <c r="N262" s="196"/>
      <c r="O262" s="65"/>
      <c r="P262" s="65"/>
      <c r="Q262" s="65"/>
      <c r="R262" s="65"/>
      <c r="S262" s="65"/>
      <c r="T262" s="66"/>
      <c r="U262" s="35"/>
      <c r="V262" s="35"/>
      <c r="W262" s="35"/>
      <c r="X262" s="35"/>
      <c r="Y262" s="35"/>
      <c r="Z262" s="35"/>
      <c r="AA262" s="35"/>
      <c r="AB262" s="35"/>
      <c r="AC262" s="35"/>
      <c r="AD262" s="35"/>
      <c r="AE262" s="35"/>
      <c r="AT262" s="18" t="s">
        <v>150</v>
      </c>
      <c r="AU262" s="18" t="s">
        <v>82</v>
      </c>
    </row>
    <row r="263" spans="1:65" s="13" customFormat="1" ht="11.25">
      <c r="B263" s="199"/>
      <c r="C263" s="200"/>
      <c r="D263" s="192" t="s">
        <v>152</v>
      </c>
      <c r="E263" s="201" t="s">
        <v>19</v>
      </c>
      <c r="F263" s="202" t="s">
        <v>339</v>
      </c>
      <c r="G263" s="200"/>
      <c r="H263" s="201" t="s">
        <v>19</v>
      </c>
      <c r="I263" s="203"/>
      <c r="J263" s="200"/>
      <c r="K263" s="200"/>
      <c r="L263" s="204"/>
      <c r="M263" s="205"/>
      <c r="N263" s="206"/>
      <c r="O263" s="206"/>
      <c r="P263" s="206"/>
      <c r="Q263" s="206"/>
      <c r="R263" s="206"/>
      <c r="S263" s="206"/>
      <c r="T263" s="207"/>
      <c r="AT263" s="208" t="s">
        <v>152</v>
      </c>
      <c r="AU263" s="208" t="s">
        <v>82</v>
      </c>
      <c r="AV263" s="13" t="s">
        <v>80</v>
      </c>
      <c r="AW263" s="13" t="s">
        <v>35</v>
      </c>
      <c r="AX263" s="13" t="s">
        <v>73</v>
      </c>
      <c r="AY263" s="208" t="s">
        <v>139</v>
      </c>
    </row>
    <row r="264" spans="1:65" s="13" customFormat="1" ht="11.25">
      <c r="B264" s="199"/>
      <c r="C264" s="200"/>
      <c r="D264" s="192" t="s">
        <v>152</v>
      </c>
      <c r="E264" s="201" t="s">
        <v>19</v>
      </c>
      <c r="F264" s="202" t="s">
        <v>208</v>
      </c>
      <c r="G264" s="200"/>
      <c r="H264" s="201" t="s">
        <v>19</v>
      </c>
      <c r="I264" s="203"/>
      <c r="J264" s="200"/>
      <c r="K264" s="200"/>
      <c r="L264" s="204"/>
      <c r="M264" s="205"/>
      <c r="N264" s="206"/>
      <c r="O264" s="206"/>
      <c r="P264" s="206"/>
      <c r="Q264" s="206"/>
      <c r="R264" s="206"/>
      <c r="S264" s="206"/>
      <c r="T264" s="207"/>
      <c r="AT264" s="208" t="s">
        <v>152</v>
      </c>
      <c r="AU264" s="208" t="s">
        <v>82</v>
      </c>
      <c r="AV264" s="13" t="s">
        <v>80</v>
      </c>
      <c r="AW264" s="13" t="s">
        <v>35</v>
      </c>
      <c r="AX264" s="13" t="s">
        <v>73</v>
      </c>
      <c r="AY264" s="208" t="s">
        <v>139</v>
      </c>
    </row>
    <row r="265" spans="1:65" s="14" customFormat="1" ht="11.25">
      <c r="B265" s="209"/>
      <c r="C265" s="210"/>
      <c r="D265" s="192" t="s">
        <v>152</v>
      </c>
      <c r="E265" s="211" t="s">
        <v>19</v>
      </c>
      <c r="F265" s="212" t="s">
        <v>340</v>
      </c>
      <c r="G265" s="210"/>
      <c r="H265" s="213">
        <v>54.08</v>
      </c>
      <c r="I265" s="214"/>
      <c r="J265" s="210"/>
      <c r="K265" s="210"/>
      <c r="L265" s="215"/>
      <c r="M265" s="216"/>
      <c r="N265" s="217"/>
      <c r="O265" s="217"/>
      <c r="P265" s="217"/>
      <c r="Q265" s="217"/>
      <c r="R265" s="217"/>
      <c r="S265" s="217"/>
      <c r="T265" s="218"/>
      <c r="AT265" s="219" t="s">
        <v>152</v>
      </c>
      <c r="AU265" s="219" t="s">
        <v>82</v>
      </c>
      <c r="AV265" s="14" t="s">
        <v>82</v>
      </c>
      <c r="AW265" s="14" t="s">
        <v>35</v>
      </c>
      <c r="AX265" s="14" t="s">
        <v>73</v>
      </c>
      <c r="AY265" s="219" t="s">
        <v>139</v>
      </c>
    </row>
    <row r="266" spans="1:65" s="13" customFormat="1" ht="11.25">
      <c r="B266" s="199"/>
      <c r="C266" s="200"/>
      <c r="D266" s="192" t="s">
        <v>152</v>
      </c>
      <c r="E266" s="201" t="s">
        <v>19</v>
      </c>
      <c r="F266" s="202" t="s">
        <v>204</v>
      </c>
      <c r="G266" s="200"/>
      <c r="H266" s="201" t="s">
        <v>19</v>
      </c>
      <c r="I266" s="203"/>
      <c r="J266" s="200"/>
      <c r="K266" s="200"/>
      <c r="L266" s="204"/>
      <c r="M266" s="205"/>
      <c r="N266" s="206"/>
      <c r="O266" s="206"/>
      <c r="P266" s="206"/>
      <c r="Q266" s="206"/>
      <c r="R266" s="206"/>
      <c r="S266" s="206"/>
      <c r="T266" s="207"/>
      <c r="AT266" s="208" t="s">
        <v>152</v>
      </c>
      <c r="AU266" s="208" t="s">
        <v>82</v>
      </c>
      <c r="AV266" s="13" t="s">
        <v>80</v>
      </c>
      <c r="AW266" s="13" t="s">
        <v>35</v>
      </c>
      <c r="AX266" s="13" t="s">
        <v>73</v>
      </c>
      <c r="AY266" s="208" t="s">
        <v>139</v>
      </c>
    </row>
    <row r="267" spans="1:65" s="14" customFormat="1" ht="11.25">
      <c r="B267" s="209"/>
      <c r="C267" s="210"/>
      <c r="D267" s="192" t="s">
        <v>152</v>
      </c>
      <c r="E267" s="211" t="s">
        <v>19</v>
      </c>
      <c r="F267" s="212" t="s">
        <v>330</v>
      </c>
      <c r="G267" s="210"/>
      <c r="H267" s="213">
        <v>76</v>
      </c>
      <c r="I267" s="214"/>
      <c r="J267" s="210"/>
      <c r="K267" s="210"/>
      <c r="L267" s="215"/>
      <c r="M267" s="216"/>
      <c r="N267" s="217"/>
      <c r="O267" s="217"/>
      <c r="P267" s="217"/>
      <c r="Q267" s="217"/>
      <c r="R267" s="217"/>
      <c r="S267" s="217"/>
      <c r="T267" s="218"/>
      <c r="AT267" s="219" t="s">
        <v>152</v>
      </c>
      <c r="AU267" s="219" t="s">
        <v>82</v>
      </c>
      <c r="AV267" s="14" t="s">
        <v>82</v>
      </c>
      <c r="AW267" s="14" t="s">
        <v>35</v>
      </c>
      <c r="AX267" s="14" t="s">
        <v>73</v>
      </c>
      <c r="AY267" s="219" t="s">
        <v>139</v>
      </c>
    </row>
    <row r="268" spans="1:65" s="15" customFormat="1" ht="11.25">
      <c r="B268" s="220"/>
      <c r="C268" s="221"/>
      <c r="D268" s="192" t="s">
        <v>152</v>
      </c>
      <c r="E268" s="222" t="s">
        <v>19</v>
      </c>
      <c r="F268" s="223" t="s">
        <v>155</v>
      </c>
      <c r="G268" s="221"/>
      <c r="H268" s="224">
        <v>130.07999999999998</v>
      </c>
      <c r="I268" s="225"/>
      <c r="J268" s="221"/>
      <c r="K268" s="221"/>
      <c r="L268" s="226"/>
      <c r="M268" s="227"/>
      <c r="N268" s="228"/>
      <c r="O268" s="228"/>
      <c r="P268" s="228"/>
      <c r="Q268" s="228"/>
      <c r="R268" s="228"/>
      <c r="S268" s="228"/>
      <c r="T268" s="229"/>
      <c r="AT268" s="230" t="s">
        <v>152</v>
      </c>
      <c r="AU268" s="230" t="s">
        <v>82</v>
      </c>
      <c r="AV268" s="15" t="s">
        <v>146</v>
      </c>
      <c r="AW268" s="15" t="s">
        <v>35</v>
      </c>
      <c r="AX268" s="15" t="s">
        <v>80</v>
      </c>
      <c r="AY268" s="230" t="s">
        <v>139</v>
      </c>
    </row>
    <row r="269" spans="1:65" s="2" customFormat="1" ht="16.5" customHeight="1">
      <c r="A269" s="35"/>
      <c r="B269" s="36"/>
      <c r="C269" s="231" t="s">
        <v>341</v>
      </c>
      <c r="D269" s="231" t="s">
        <v>227</v>
      </c>
      <c r="E269" s="232" t="s">
        <v>342</v>
      </c>
      <c r="F269" s="233" t="s">
        <v>343</v>
      </c>
      <c r="G269" s="234" t="s">
        <v>344</v>
      </c>
      <c r="H269" s="235">
        <v>1.95</v>
      </c>
      <c r="I269" s="236"/>
      <c r="J269" s="237">
        <f>ROUND(I269*H269,2)</f>
        <v>0</v>
      </c>
      <c r="K269" s="233" t="s">
        <v>145</v>
      </c>
      <c r="L269" s="238"/>
      <c r="M269" s="239" t="s">
        <v>19</v>
      </c>
      <c r="N269" s="240" t="s">
        <v>44</v>
      </c>
      <c r="O269" s="65"/>
      <c r="P269" s="188">
        <f>O269*H269</f>
        <v>0</v>
      </c>
      <c r="Q269" s="188">
        <v>1E-3</v>
      </c>
      <c r="R269" s="188">
        <f>Q269*H269</f>
        <v>1.9499999999999999E-3</v>
      </c>
      <c r="S269" s="188">
        <v>0</v>
      </c>
      <c r="T269" s="189">
        <f>S269*H269</f>
        <v>0</v>
      </c>
      <c r="U269" s="35"/>
      <c r="V269" s="35"/>
      <c r="W269" s="35"/>
      <c r="X269" s="35"/>
      <c r="Y269" s="35"/>
      <c r="Z269" s="35"/>
      <c r="AA269" s="35"/>
      <c r="AB269" s="35"/>
      <c r="AC269" s="35"/>
      <c r="AD269" s="35"/>
      <c r="AE269" s="35"/>
      <c r="AR269" s="190" t="s">
        <v>210</v>
      </c>
      <c r="AT269" s="190" t="s">
        <v>227</v>
      </c>
      <c r="AU269" s="190" t="s">
        <v>82</v>
      </c>
      <c r="AY269" s="18" t="s">
        <v>139</v>
      </c>
      <c r="BE269" s="191">
        <f>IF(N269="základní",J269,0)</f>
        <v>0</v>
      </c>
      <c r="BF269" s="191">
        <f>IF(N269="snížená",J269,0)</f>
        <v>0</v>
      </c>
      <c r="BG269" s="191">
        <f>IF(N269="zákl. přenesená",J269,0)</f>
        <v>0</v>
      </c>
      <c r="BH269" s="191">
        <f>IF(N269="sníž. přenesená",J269,0)</f>
        <v>0</v>
      </c>
      <c r="BI269" s="191">
        <f>IF(N269="nulová",J269,0)</f>
        <v>0</v>
      </c>
      <c r="BJ269" s="18" t="s">
        <v>80</v>
      </c>
      <c r="BK269" s="191">
        <f>ROUND(I269*H269,2)</f>
        <v>0</v>
      </c>
      <c r="BL269" s="18" t="s">
        <v>146</v>
      </c>
      <c r="BM269" s="190" t="s">
        <v>345</v>
      </c>
    </row>
    <row r="270" spans="1:65" s="2" customFormat="1" ht="11.25">
      <c r="A270" s="35"/>
      <c r="B270" s="36"/>
      <c r="C270" s="37"/>
      <c r="D270" s="192" t="s">
        <v>148</v>
      </c>
      <c r="E270" s="37"/>
      <c r="F270" s="193" t="s">
        <v>343</v>
      </c>
      <c r="G270" s="37"/>
      <c r="H270" s="37"/>
      <c r="I270" s="194"/>
      <c r="J270" s="37"/>
      <c r="K270" s="37"/>
      <c r="L270" s="40"/>
      <c r="M270" s="195"/>
      <c r="N270" s="196"/>
      <c r="O270" s="65"/>
      <c r="P270" s="65"/>
      <c r="Q270" s="65"/>
      <c r="R270" s="65"/>
      <c r="S270" s="65"/>
      <c r="T270" s="66"/>
      <c r="U270" s="35"/>
      <c r="V270" s="35"/>
      <c r="W270" s="35"/>
      <c r="X270" s="35"/>
      <c r="Y270" s="35"/>
      <c r="Z270" s="35"/>
      <c r="AA270" s="35"/>
      <c r="AB270" s="35"/>
      <c r="AC270" s="35"/>
      <c r="AD270" s="35"/>
      <c r="AE270" s="35"/>
      <c r="AT270" s="18" t="s">
        <v>148</v>
      </c>
      <c r="AU270" s="18" t="s">
        <v>82</v>
      </c>
    </row>
    <row r="271" spans="1:65" s="14" customFormat="1" ht="11.25">
      <c r="B271" s="209"/>
      <c r="C271" s="210"/>
      <c r="D271" s="192" t="s">
        <v>152</v>
      </c>
      <c r="E271" s="211" t="s">
        <v>19</v>
      </c>
      <c r="F271" s="212" t="s">
        <v>346</v>
      </c>
      <c r="G271" s="210"/>
      <c r="H271" s="213">
        <v>1.95</v>
      </c>
      <c r="I271" s="214"/>
      <c r="J271" s="210"/>
      <c r="K271" s="210"/>
      <c r="L271" s="215"/>
      <c r="M271" s="216"/>
      <c r="N271" s="217"/>
      <c r="O271" s="217"/>
      <c r="P271" s="217"/>
      <c r="Q271" s="217"/>
      <c r="R271" s="217"/>
      <c r="S271" s="217"/>
      <c r="T271" s="218"/>
      <c r="AT271" s="219" t="s">
        <v>152</v>
      </c>
      <c r="AU271" s="219" t="s">
        <v>82</v>
      </c>
      <c r="AV271" s="14" t="s">
        <v>82</v>
      </c>
      <c r="AW271" s="14" t="s">
        <v>35</v>
      </c>
      <c r="AX271" s="14" t="s">
        <v>73</v>
      </c>
      <c r="AY271" s="219" t="s">
        <v>139</v>
      </c>
    </row>
    <row r="272" spans="1:65" s="15" customFormat="1" ht="11.25">
      <c r="B272" s="220"/>
      <c r="C272" s="221"/>
      <c r="D272" s="192" t="s">
        <v>152</v>
      </c>
      <c r="E272" s="222" t="s">
        <v>19</v>
      </c>
      <c r="F272" s="223" t="s">
        <v>155</v>
      </c>
      <c r="G272" s="221"/>
      <c r="H272" s="224">
        <v>1.95</v>
      </c>
      <c r="I272" s="225"/>
      <c r="J272" s="221"/>
      <c r="K272" s="221"/>
      <c r="L272" s="226"/>
      <c r="M272" s="227"/>
      <c r="N272" s="228"/>
      <c r="O272" s="228"/>
      <c r="P272" s="228"/>
      <c r="Q272" s="228"/>
      <c r="R272" s="228"/>
      <c r="S272" s="228"/>
      <c r="T272" s="229"/>
      <c r="AT272" s="230" t="s">
        <v>152</v>
      </c>
      <c r="AU272" s="230" t="s">
        <v>82</v>
      </c>
      <c r="AV272" s="15" t="s">
        <v>146</v>
      </c>
      <c r="AW272" s="15" t="s">
        <v>35</v>
      </c>
      <c r="AX272" s="15" t="s">
        <v>80</v>
      </c>
      <c r="AY272" s="230" t="s">
        <v>139</v>
      </c>
    </row>
    <row r="273" spans="1:65" s="2" customFormat="1" ht="24.2" customHeight="1">
      <c r="A273" s="35"/>
      <c r="B273" s="36"/>
      <c r="C273" s="179" t="s">
        <v>347</v>
      </c>
      <c r="D273" s="179" t="s">
        <v>141</v>
      </c>
      <c r="E273" s="180" t="s">
        <v>348</v>
      </c>
      <c r="F273" s="181" t="s">
        <v>349</v>
      </c>
      <c r="G273" s="182" t="s">
        <v>144</v>
      </c>
      <c r="H273" s="183">
        <v>89</v>
      </c>
      <c r="I273" s="184"/>
      <c r="J273" s="185">
        <f>ROUND(I273*H273,2)</f>
        <v>0</v>
      </c>
      <c r="K273" s="181" t="s">
        <v>145</v>
      </c>
      <c r="L273" s="40"/>
      <c r="M273" s="186" t="s">
        <v>19</v>
      </c>
      <c r="N273" s="187" t="s">
        <v>44</v>
      </c>
      <c r="O273" s="65"/>
      <c r="P273" s="188">
        <f>O273*H273</f>
        <v>0</v>
      </c>
      <c r="Q273" s="188">
        <v>0</v>
      </c>
      <c r="R273" s="188">
        <f>Q273*H273</f>
        <v>0</v>
      </c>
      <c r="S273" s="188">
        <v>0</v>
      </c>
      <c r="T273" s="189">
        <f>S273*H273</f>
        <v>0</v>
      </c>
      <c r="U273" s="35"/>
      <c r="V273" s="35"/>
      <c r="W273" s="35"/>
      <c r="X273" s="35"/>
      <c r="Y273" s="35"/>
      <c r="Z273" s="35"/>
      <c r="AA273" s="35"/>
      <c r="AB273" s="35"/>
      <c r="AC273" s="35"/>
      <c r="AD273" s="35"/>
      <c r="AE273" s="35"/>
      <c r="AR273" s="190" t="s">
        <v>146</v>
      </c>
      <c r="AT273" s="190" t="s">
        <v>141</v>
      </c>
      <c r="AU273" s="190" t="s">
        <v>82</v>
      </c>
      <c r="AY273" s="18" t="s">
        <v>139</v>
      </c>
      <c r="BE273" s="191">
        <f>IF(N273="základní",J273,0)</f>
        <v>0</v>
      </c>
      <c r="BF273" s="191">
        <f>IF(N273="snížená",J273,0)</f>
        <v>0</v>
      </c>
      <c r="BG273" s="191">
        <f>IF(N273="zákl. přenesená",J273,0)</f>
        <v>0</v>
      </c>
      <c r="BH273" s="191">
        <f>IF(N273="sníž. přenesená",J273,0)</f>
        <v>0</v>
      </c>
      <c r="BI273" s="191">
        <f>IF(N273="nulová",J273,0)</f>
        <v>0</v>
      </c>
      <c r="BJ273" s="18" t="s">
        <v>80</v>
      </c>
      <c r="BK273" s="191">
        <f>ROUND(I273*H273,2)</f>
        <v>0</v>
      </c>
      <c r="BL273" s="18" t="s">
        <v>146</v>
      </c>
      <c r="BM273" s="190" t="s">
        <v>350</v>
      </c>
    </row>
    <row r="274" spans="1:65" s="2" customFormat="1" ht="19.5">
      <c r="A274" s="35"/>
      <c r="B274" s="36"/>
      <c r="C274" s="37"/>
      <c r="D274" s="192" t="s">
        <v>148</v>
      </c>
      <c r="E274" s="37"/>
      <c r="F274" s="193" t="s">
        <v>351</v>
      </c>
      <c r="G274" s="37"/>
      <c r="H274" s="37"/>
      <c r="I274" s="194"/>
      <c r="J274" s="37"/>
      <c r="K274" s="37"/>
      <c r="L274" s="40"/>
      <c r="M274" s="195"/>
      <c r="N274" s="196"/>
      <c r="O274" s="65"/>
      <c r="P274" s="65"/>
      <c r="Q274" s="65"/>
      <c r="R274" s="65"/>
      <c r="S274" s="65"/>
      <c r="T274" s="66"/>
      <c r="U274" s="35"/>
      <c r="V274" s="35"/>
      <c r="W274" s="35"/>
      <c r="X274" s="35"/>
      <c r="Y274" s="35"/>
      <c r="Z274" s="35"/>
      <c r="AA274" s="35"/>
      <c r="AB274" s="35"/>
      <c r="AC274" s="35"/>
      <c r="AD274" s="35"/>
      <c r="AE274" s="35"/>
      <c r="AT274" s="18" t="s">
        <v>148</v>
      </c>
      <c r="AU274" s="18" t="s">
        <v>82</v>
      </c>
    </row>
    <row r="275" spans="1:65" s="2" customFormat="1" ht="11.25">
      <c r="A275" s="35"/>
      <c r="B275" s="36"/>
      <c r="C275" s="37"/>
      <c r="D275" s="197" t="s">
        <v>150</v>
      </c>
      <c r="E275" s="37"/>
      <c r="F275" s="198" t="s">
        <v>352</v>
      </c>
      <c r="G275" s="37"/>
      <c r="H275" s="37"/>
      <c r="I275" s="194"/>
      <c r="J275" s="37"/>
      <c r="K275" s="37"/>
      <c r="L275" s="40"/>
      <c r="M275" s="195"/>
      <c r="N275" s="196"/>
      <c r="O275" s="65"/>
      <c r="P275" s="65"/>
      <c r="Q275" s="65"/>
      <c r="R275" s="65"/>
      <c r="S275" s="65"/>
      <c r="T275" s="66"/>
      <c r="U275" s="35"/>
      <c r="V275" s="35"/>
      <c r="W275" s="35"/>
      <c r="X275" s="35"/>
      <c r="Y275" s="35"/>
      <c r="Z275" s="35"/>
      <c r="AA275" s="35"/>
      <c r="AB275" s="35"/>
      <c r="AC275" s="35"/>
      <c r="AD275" s="35"/>
      <c r="AE275" s="35"/>
      <c r="AT275" s="18" t="s">
        <v>150</v>
      </c>
      <c r="AU275" s="18" t="s">
        <v>82</v>
      </c>
    </row>
    <row r="276" spans="1:65" s="13" customFormat="1" ht="11.25">
      <c r="B276" s="199"/>
      <c r="C276" s="200"/>
      <c r="D276" s="192" t="s">
        <v>152</v>
      </c>
      <c r="E276" s="201" t="s">
        <v>19</v>
      </c>
      <c r="F276" s="202" t="s">
        <v>353</v>
      </c>
      <c r="G276" s="200"/>
      <c r="H276" s="201" t="s">
        <v>19</v>
      </c>
      <c r="I276" s="203"/>
      <c r="J276" s="200"/>
      <c r="K276" s="200"/>
      <c r="L276" s="204"/>
      <c r="M276" s="205"/>
      <c r="N276" s="206"/>
      <c r="O276" s="206"/>
      <c r="P276" s="206"/>
      <c r="Q276" s="206"/>
      <c r="R276" s="206"/>
      <c r="S276" s="206"/>
      <c r="T276" s="207"/>
      <c r="AT276" s="208" t="s">
        <v>152</v>
      </c>
      <c r="AU276" s="208" t="s">
        <v>82</v>
      </c>
      <c r="AV276" s="13" t="s">
        <v>80</v>
      </c>
      <c r="AW276" s="13" t="s">
        <v>35</v>
      </c>
      <c r="AX276" s="13" t="s">
        <v>73</v>
      </c>
      <c r="AY276" s="208" t="s">
        <v>139</v>
      </c>
    </row>
    <row r="277" spans="1:65" s="14" customFormat="1" ht="11.25">
      <c r="B277" s="209"/>
      <c r="C277" s="210"/>
      <c r="D277" s="192" t="s">
        <v>152</v>
      </c>
      <c r="E277" s="211" t="s">
        <v>19</v>
      </c>
      <c r="F277" s="212" t="s">
        <v>354</v>
      </c>
      <c r="G277" s="210"/>
      <c r="H277" s="213">
        <v>89</v>
      </c>
      <c r="I277" s="214"/>
      <c r="J277" s="210"/>
      <c r="K277" s="210"/>
      <c r="L277" s="215"/>
      <c r="M277" s="216"/>
      <c r="N277" s="217"/>
      <c r="O277" s="217"/>
      <c r="P277" s="217"/>
      <c r="Q277" s="217"/>
      <c r="R277" s="217"/>
      <c r="S277" s="217"/>
      <c r="T277" s="218"/>
      <c r="AT277" s="219" t="s">
        <v>152</v>
      </c>
      <c r="AU277" s="219" t="s">
        <v>82</v>
      </c>
      <c r="AV277" s="14" t="s">
        <v>82</v>
      </c>
      <c r="AW277" s="14" t="s">
        <v>35</v>
      </c>
      <c r="AX277" s="14" t="s">
        <v>73</v>
      </c>
      <c r="AY277" s="219" t="s">
        <v>139</v>
      </c>
    </row>
    <row r="278" spans="1:65" s="15" customFormat="1" ht="11.25">
      <c r="B278" s="220"/>
      <c r="C278" s="221"/>
      <c r="D278" s="192" t="s">
        <v>152</v>
      </c>
      <c r="E278" s="222" t="s">
        <v>19</v>
      </c>
      <c r="F278" s="223" t="s">
        <v>155</v>
      </c>
      <c r="G278" s="221"/>
      <c r="H278" s="224">
        <v>89</v>
      </c>
      <c r="I278" s="225"/>
      <c r="J278" s="221"/>
      <c r="K278" s="221"/>
      <c r="L278" s="226"/>
      <c r="M278" s="227"/>
      <c r="N278" s="228"/>
      <c r="O278" s="228"/>
      <c r="P278" s="228"/>
      <c r="Q278" s="228"/>
      <c r="R278" s="228"/>
      <c r="S278" s="228"/>
      <c r="T278" s="229"/>
      <c r="AT278" s="230" t="s">
        <v>152</v>
      </c>
      <c r="AU278" s="230" t="s">
        <v>82</v>
      </c>
      <c r="AV278" s="15" t="s">
        <v>146</v>
      </c>
      <c r="AW278" s="15" t="s">
        <v>35</v>
      </c>
      <c r="AX278" s="15" t="s">
        <v>80</v>
      </c>
      <c r="AY278" s="230" t="s">
        <v>139</v>
      </c>
    </row>
    <row r="279" spans="1:65" s="2" customFormat="1" ht="16.5" customHeight="1">
      <c r="A279" s="35"/>
      <c r="B279" s="36"/>
      <c r="C279" s="179" t="s">
        <v>355</v>
      </c>
      <c r="D279" s="179" t="s">
        <v>141</v>
      </c>
      <c r="E279" s="180" t="s">
        <v>356</v>
      </c>
      <c r="F279" s="181" t="s">
        <v>357</v>
      </c>
      <c r="G279" s="182" t="s">
        <v>144</v>
      </c>
      <c r="H279" s="183">
        <v>130</v>
      </c>
      <c r="I279" s="184"/>
      <c r="J279" s="185">
        <f>ROUND(I279*H279,2)</f>
        <v>0</v>
      </c>
      <c r="K279" s="181" t="s">
        <v>145</v>
      </c>
      <c r="L279" s="40"/>
      <c r="M279" s="186" t="s">
        <v>19</v>
      </c>
      <c r="N279" s="187" t="s">
        <v>44</v>
      </c>
      <c r="O279" s="65"/>
      <c r="P279" s="188">
        <f>O279*H279</f>
        <v>0</v>
      </c>
      <c r="Q279" s="188">
        <v>0</v>
      </c>
      <c r="R279" s="188">
        <f>Q279*H279</f>
        <v>0</v>
      </c>
      <c r="S279" s="188">
        <v>0</v>
      </c>
      <c r="T279" s="189">
        <f>S279*H279</f>
        <v>0</v>
      </c>
      <c r="U279" s="35"/>
      <c r="V279" s="35"/>
      <c r="W279" s="35"/>
      <c r="X279" s="35"/>
      <c r="Y279" s="35"/>
      <c r="Z279" s="35"/>
      <c r="AA279" s="35"/>
      <c r="AB279" s="35"/>
      <c r="AC279" s="35"/>
      <c r="AD279" s="35"/>
      <c r="AE279" s="35"/>
      <c r="AR279" s="190" t="s">
        <v>146</v>
      </c>
      <c r="AT279" s="190" t="s">
        <v>141</v>
      </c>
      <c r="AU279" s="190" t="s">
        <v>82</v>
      </c>
      <c r="AY279" s="18" t="s">
        <v>139</v>
      </c>
      <c r="BE279" s="191">
        <f>IF(N279="základní",J279,0)</f>
        <v>0</v>
      </c>
      <c r="BF279" s="191">
        <f>IF(N279="snížená",J279,0)</f>
        <v>0</v>
      </c>
      <c r="BG279" s="191">
        <f>IF(N279="zákl. přenesená",J279,0)</f>
        <v>0</v>
      </c>
      <c r="BH279" s="191">
        <f>IF(N279="sníž. přenesená",J279,0)</f>
        <v>0</v>
      </c>
      <c r="BI279" s="191">
        <f>IF(N279="nulová",J279,0)</f>
        <v>0</v>
      </c>
      <c r="BJ279" s="18" t="s">
        <v>80</v>
      </c>
      <c r="BK279" s="191">
        <f>ROUND(I279*H279,2)</f>
        <v>0</v>
      </c>
      <c r="BL279" s="18" t="s">
        <v>146</v>
      </c>
      <c r="BM279" s="190" t="s">
        <v>358</v>
      </c>
    </row>
    <row r="280" spans="1:65" s="2" customFormat="1" ht="29.25">
      <c r="A280" s="35"/>
      <c r="B280" s="36"/>
      <c r="C280" s="37"/>
      <c r="D280" s="192" t="s">
        <v>148</v>
      </c>
      <c r="E280" s="37"/>
      <c r="F280" s="193" t="s">
        <v>359</v>
      </c>
      <c r="G280" s="37"/>
      <c r="H280" s="37"/>
      <c r="I280" s="194"/>
      <c r="J280" s="37"/>
      <c r="K280" s="37"/>
      <c r="L280" s="40"/>
      <c r="M280" s="195"/>
      <c r="N280" s="196"/>
      <c r="O280" s="65"/>
      <c r="P280" s="65"/>
      <c r="Q280" s="65"/>
      <c r="R280" s="65"/>
      <c r="S280" s="65"/>
      <c r="T280" s="66"/>
      <c r="U280" s="35"/>
      <c r="V280" s="35"/>
      <c r="W280" s="35"/>
      <c r="X280" s="35"/>
      <c r="Y280" s="35"/>
      <c r="Z280" s="35"/>
      <c r="AA280" s="35"/>
      <c r="AB280" s="35"/>
      <c r="AC280" s="35"/>
      <c r="AD280" s="35"/>
      <c r="AE280" s="35"/>
      <c r="AT280" s="18" t="s">
        <v>148</v>
      </c>
      <c r="AU280" s="18" t="s">
        <v>82</v>
      </c>
    </row>
    <row r="281" spans="1:65" s="2" customFormat="1" ht="11.25">
      <c r="A281" s="35"/>
      <c r="B281" s="36"/>
      <c r="C281" s="37"/>
      <c r="D281" s="197" t="s">
        <v>150</v>
      </c>
      <c r="E281" s="37"/>
      <c r="F281" s="198" t="s">
        <v>360</v>
      </c>
      <c r="G281" s="37"/>
      <c r="H281" s="37"/>
      <c r="I281" s="194"/>
      <c r="J281" s="37"/>
      <c r="K281" s="37"/>
      <c r="L281" s="40"/>
      <c r="M281" s="195"/>
      <c r="N281" s="196"/>
      <c r="O281" s="65"/>
      <c r="P281" s="65"/>
      <c r="Q281" s="65"/>
      <c r="R281" s="65"/>
      <c r="S281" s="65"/>
      <c r="T281" s="66"/>
      <c r="U281" s="35"/>
      <c r="V281" s="35"/>
      <c r="W281" s="35"/>
      <c r="X281" s="35"/>
      <c r="Y281" s="35"/>
      <c r="Z281" s="35"/>
      <c r="AA281" s="35"/>
      <c r="AB281" s="35"/>
      <c r="AC281" s="35"/>
      <c r="AD281" s="35"/>
      <c r="AE281" s="35"/>
      <c r="AT281" s="18" t="s">
        <v>150</v>
      </c>
      <c r="AU281" s="18" t="s">
        <v>82</v>
      </c>
    </row>
    <row r="282" spans="1:65" s="13" customFormat="1" ht="22.5">
      <c r="B282" s="199"/>
      <c r="C282" s="200"/>
      <c r="D282" s="192" t="s">
        <v>152</v>
      </c>
      <c r="E282" s="201" t="s">
        <v>19</v>
      </c>
      <c r="F282" s="202" t="s">
        <v>361</v>
      </c>
      <c r="G282" s="200"/>
      <c r="H282" s="201" t="s">
        <v>19</v>
      </c>
      <c r="I282" s="203"/>
      <c r="J282" s="200"/>
      <c r="K282" s="200"/>
      <c r="L282" s="204"/>
      <c r="M282" s="205"/>
      <c r="N282" s="206"/>
      <c r="O282" s="206"/>
      <c r="P282" s="206"/>
      <c r="Q282" s="206"/>
      <c r="R282" s="206"/>
      <c r="S282" s="206"/>
      <c r="T282" s="207"/>
      <c r="AT282" s="208" t="s">
        <v>152</v>
      </c>
      <c r="AU282" s="208" t="s">
        <v>82</v>
      </c>
      <c r="AV282" s="13" t="s">
        <v>80</v>
      </c>
      <c r="AW282" s="13" t="s">
        <v>35</v>
      </c>
      <c r="AX282" s="13" t="s">
        <v>73</v>
      </c>
      <c r="AY282" s="208" t="s">
        <v>139</v>
      </c>
    </row>
    <row r="283" spans="1:65" s="13" customFormat="1" ht="11.25">
      <c r="B283" s="199"/>
      <c r="C283" s="200"/>
      <c r="D283" s="192" t="s">
        <v>152</v>
      </c>
      <c r="E283" s="201" t="s">
        <v>19</v>
      </c>
      <c r="F283" s="202" t="s">
        <v>208</v>
      </c>
      <c r="G283" s="200"/>
      <c r="H283" s="201" t="s">
        <v>19</v>
      </c>
      <c r="I283" s="203"/>
      <c r="J283" s="200"/>
      <c r="K283" s="200"/>
      <c r="L283" s="204"/>
      <c r="M283" s="205"/>
      <c r="N283" s="206"/>
      <c r="O283" s="206"/>
      <c r="P283" s="206"/>
      <c r="Q283" s="206"/>
      <c r="R283" s="206"/>
      <c r="S283" s="206"/>
      <c r="T283" s="207"/>
      <c r="AT283" s="208" t="s">
        <v>152</v>
      </c>
      <c r="AU283" s="208" t="s">
        <v>82</v>
      </c>
      <c r="AV283" s="13" t="s">
        <v>80</v>
      </c>
      <c r="AW283" s="13" t="s">
        <v>35</v>
      </c>
      <c r="AX283" s="13" t="s">
        <v>73</v>
      </c>
      <c r="AY283" s="208" t="s">
        <v>139</v>
      </c>
    </row>
    <row r="284" spans="1:65" s="14" customFormat="1" ht="11.25">
      <c r="B284" s="209"/>
      <c r="C284" s="210"/>
      <c r="D284" s="192" t="s">
        <v>152</v>
      </c>
      <c r="E284" s="211" t="s">
        <v>19</v>
      </c>
      <c r="F284" s="212" t="s">
        <v>329</v>
      </c>
      <c r="G284" s="210"/>
      <c r="H284" s="213">
        <v>54</v>
      </c>
      <c r="I284" s="214"/>
      <c r="J284" s="210"/>
      <c r="K284" s="210"/>
      <c r="L284" s="215"/>
      <c r="M284" s="216"/>
      <c r="N284" s="217"/>
      <c r="O284" s="217"/>
      <c r="P284" s="217"/>
      <c r="Q284" s="217"/>
      <c r="R284" s="217"/>
      <c r="S284" s="217"/>
      <c r="T284" s="218"/>
      <c r="AT284" s="219" t="s">
        <v>152</v>
      </c>
      <c r="AU284" s="219" t="s">
        <v>82</v>
      </c>
      <c r="AV284" s="14" t="s">
        <v>82</v>
      </c>
      <c r="AW284" s="14" t="s">
        <v>35</v>
      </c>
      <c r="AX284" s="14" t="s">
        <v>73</v>
      </c>
      <c r="AY284" s="219" t="s">
        <v>139</v>
      </c>
    </row>
    <row r="285" spans="1:65" s="13" customFormat="1" ht="11.25">
      <c r="B285" s="199"/>
      <c r="C285" s="200"/>
      <c r="D285" s="192" t="s">
        <v>152</v>
      </c>
      <c r="E285" s="201" t="s">
        <v>19</v>
      </c>
      <c r="F285" s="202" t="s">
        <v>204</v>
      </c>
      <c r="G285" s="200"/>
      <c r="H285" s="201" t="s">
        <v>19</v>
      </c>
      <c r="I285" s="203"/>
      <c r="J285" s="200"/>
      <c r="K285" s="200"/>
      <c r="L285" s="204"/>
      <c r="M285" s="205"/>
      <c r="N285" s="206"/>
      <c r="O285" s="206"/>
      <c r="P285" s="206"/>
      <c r="Q285" s="206"/>
      <c r="R285" s="206"/>
      <c r="S285" s="206"/>
      <c r="T285" s="207"/>
      <c r="AT285" s="208" t="s">
        <v>152</v>
      </c>
      <c r="AU285" s="208" t="s">
        <v>82</v>
      </c>
      <c r="AV285" s="13" t="s">
        <v>80</v>
      </c>
      <c r="AW285" s="13" t="s">
        <v>35</v>
      </c>
      <c r="AX285" s="13" t="s">
        <v>73</v>
      </c>
      <c r="AY285" s="208" t="s">
        <v>139</v>
      </c>
    </row>
    <row r="286" spans="1:65" s="14" customFormat="1" ht="11.25">
      <c r="B286" s="209"/>
      <c r="C286" s="210"/>
      <c r="D286" s="192" t="s">
        <v>152</v>
      </c>
      <c r="E286" s="211" t="s">
        <v>19</v>
      </c>
      <c r="F286" s="212" t="s">
        <v>330</v>
      </c>
      <c r="G286" s="210"/>
      <c r="H286" s="213">
        <v>76</v>
      </c>
      <c r="I286" s="214"/>
      <c r="J286" s="210"/>
      <c r="K286" s="210"/>
      <c r="L286" s="215"/>
      <c r="M286" s="216"/>
      <c r="N286" s="217"/>
      <c r="O286" s="217"/>
      <c r="P286" s="217"/>
      <c r="Q286" s="217"/>
      <c r="R286" s="217"/>
      <c r="S286" s="217"/>
      <c r="T286" s="218"/>
      <c r="AT286" s="219" t="s">
        <v>152</v>
      </c>
      <c r="AU286" s="219" t="s">
        <v>82</v>
      </c>
      <c r="AV286" s="14" t="s">
        <v>82</v>
      </c>
      <c r="AW286" s="14" t="s">
        <v>35</v>
      </c>
      <c r="AX286" s="14" t="s">
        <v>73</v>
      </c>
      <c r="AY286" s="219" t="s">
        <v>139</v>
      </c>
    </row>
    <row r="287" spans="1:65" s="15" customFormat="1" ht="11.25">
      <c r="B287" s="220"/>
      <c r="C287" s="221"/>
      <c r="D287" s="192" t="s">
        <v>152</v>
      </c>
      <c r="E287" s="222" t="s">
        <v>19</v>
      </c>
      <c r="F287" s="223" t="s">
        <v>155</v>
      </c>
      <c r="G287" s="221"/>
      <c r="H287" s="224">
        <v>130</v>
      </c>
      <c r="I287" s="225"/>
      <c r="J287" s="221"/>
      <c r="K287" s="221"/>
      <c r="L287" s="226"/>
      <c r="M287" s="227"/>
      <c r="N287" s="228"/>
      <c r="O287" s="228"/>
      <c r="P287" s="228"/>
      <c r="Q287" s="228"/>
      <c r="R287" s="228"/>
      <c r="S287" s="228"/>
      <c r="T287" s="229"/>
      <c r="AT287" s="230" t="s">
        <v>152</v>
      </c>
      <c r="AU287" s="230" t="s">
        <v>82</v>
      </c>
      <c r="AV287" s="15" t="s">
        <v>146</v>
      </c>
      <c r="AW287" s="15" t="s">
        <v>35</v>
      </c>
      <c r="AX287" s="15" t="s">
        <v>80</v>
      </c>
      <c r="AY287" s="230" t="s">
        <v>139</v>
      </c>
    </row>
    <row r="288" spans="1:65" s="12" customFormat="1" ht="22.9" customHeight="1">
      <c r="B288" s="163"/>
      <c r="C288" s="164"/>
      <c r="D288" s="165" t="s">
        <v>72</v>
      </c>
      <c r="E288" s="177" t="s">
        <v>82</v>
      </c>
      <c r="F288" s="177" t="s">
        <v>362</v>
      </c>
      <c r="G288" s="164"/>
      <c r="H288" s="164"/>
      <c r="I288" s="167"/>
      <c r="J288" s="178">
        <f>BK288</f>
        <v>0</v>
      </c>
      <c r="K288" s="164"/>
      <c r="L288" s="169"/>
      <c r="M288" s="170"/>
      <c r="N288" s="171"/>
      <c r="O288" s="171"/>
      <c r="P288" s="172">
        <f>SUM(P289:P379)</f>
        <v>0</v>
      </c>
      <c r="Q288" s="171"/>
      <c r="R288" s="172">
        <f>SUM(R289:R379)</f>
        <v>147.64759291999999</v>
      </c>
      <c r="S288" s="171"/>
      <c r="T288" s="173">
        <f>SUM(T289:T379)</f>
        <v>0</v>
      </c>
      <c r="AR288" s="174" t="s">
        <v>80</v>
      </c>
      <c r="AT288" s="175" t="s">
        <v>72</v>
      </c>
      <c r="AU288" s="175" t="s">
        <v>80</v>
      </c>
      <c r="AY288" s="174" t="s">
        <v>139</v>
      </c>
      <c r="BK288" s="176">
        <f>SUM(BK289:BK379)</f>
        <v>0</v>
      </c>
    </row>
    <row r="289" spans="1:65" s="2" customFormat="1" ht="24.2" customHeight="1">
      <c r="A289" s="35"/>
      <c r="B289" s="36"/>
      <c r="C289" s="179" t="s">
        <v>363</v>
      </c>
      <c r="D289" s="179" t="s">
        <v>141</v>
      </c>
      <c r="E289" s="180" t="s">
        <v>364</v>
      </c>
      <c r="F289" s="181" t="s">
        <v>365</v>
      </c>
      <c r="G289" s="182" t="s">
        <v>199</v>
      </c>
      <c r="H289" s="183">
        <v>24.5</v>
      </c>
      <c r="I289" s="184"/>
      <c r="J289" s="185">
        <f>ROUND(I289*H289,2)</f>
        <v>0</v>
      </c>
      <c r="K289" s="181" t="s">
        <v>145</v>
      </c>
      <c r="L289" s="40"/>
      <c r="M289" s="186" t="s">
        <v>19</v>
      </c>
      <c r="N289" s="187" t="s">
        <v>44</v>
      </c>
      <c r="O289" s="65"/>
      <c r="P289" s="188">
        <f>O289*H289</f>
        <v>0</v>
      </c>
      <c r="Q289" s="188">
        <v>2.052</v>
      </c>
      <c r="R289" s="188">
        <f>Q289*H289</f>
        <v>50.274000000000001</v>
      </c>
      <c r="S289" s="188">
        <v>0</v>
      </c>
      <c r="T289" s="189">
        <f>S289*H289</f>
        <v>0</v>
      </c>
      <c r="U289" s="35"/>
      <c r="V289" s="35"/>
      <c r="W289" s="35"/>
      <c r="X289" s="35"/>
      <c r="Y289" s="35"/>
      <c r="Z289" s="35"/>
      <c r="AA289" s="35"/>
      <c r="AB289" s="35"/>
      <c r="AC289" s="35"/>
      <c r="AD289" s="35"/>
      <c r="AE289" s="35"/>
      <c r="AR289" s="190" t="s">
        <v>146</v>
      </c>
      <c r="AT289" s="190" t="s">
        <v>141</v>
      </c>
      <c r="AU289" s="190" t="s">
        <v>82</v>
      </c>
      <c r="AY289" s="18" t="s">
        <v>139</v>
      </c>
      <c r="BE289" s="191">
        <f>IF(N289="základní",J289,0)</f>
        <v>0</v>
      </c>
      <c r="BF289" s="191">
        <f>IF(N289="snížená",J289,0)</f>
        <v>0</v>
      </c>
      <c r="BG289" s="191">
        <f>IF(N289="zákl. přenesená",J289,0)</f>
        <v>0</v>
      </c>
      <c r="BH289" s="191">
        <f>IF(N289="sníž. přenesená",J289,0)</f>
        <v>0</v>
      </c>
      <c r="BI289" s="191">
        <f>IF(N289="nulová",J289,0)</f>
        <v>0</v>
      </c>
      <c r="BJ289" s="18" t="s">
        <v>80</v>
      </c>
      <c r="BK289" s="191">
        <f>ROUND(I289*H289,2)</f>
        <v>0</v>
      </c>
      <c r="BL289" s="18" t="s">
        <v>146</v>
      </c>
      <c r="BM289" s="190" t="s">
        <v>366</v>
      </c>
    </row>
    <row r="290" spans="1:65" s="2" customFormat="1" ht="19.5">
      <c r="A290" s="35"/>
      <c r="B290" s="36"/>
      <c r="C290" s="37"/>
      <c r="D290" s="192" t="s">
        <v>148</v>
      </c>
      <c r="E290" s="37"/>
      <c r="F290" s="193" t="s">
        <v>367</v>
      </c>
      <c r="G290" s="37"/>
      <c r="H290" s="37"/>
      <c r="I290" s="194"/>
      <c r="J290" s="37"/>
      <c r="K290" s="37"/>
      <c r="L290" s="40"/>
      <c r="M290" s="195"/>
      <c r="N290" s="196"/>
      <c r="O290" s="65"/>
      <c r="P290" s="65"/>
      <c r="Q290" s="65"/>
      <c r="R290" s="65"/>
      <c r="S290" s="65"/>
      <c r="T290" s="66"/>
      <c r="U290" s="35"/>
      <c r="V290" s="35"/>
      <c r="W290" s="35"/>
      <c r="X290" s="35"/>
      <c r="Y290" s="35"/>
      <c r="Z290" s="35"/>
      <c r="AA290" s="35"/>
      <c r="AB290" s="35"/>
      <c r="AC290" s="35"/>
      <c r="AD290" s="35"/>
      <c r="AE290" s="35"/>
      <c r="AT290" s="18" t="s">
        <v>148</v>
      </c>
      <c r="AU290" s="18" t="s">
        <v>82</v>
      </c>
    </row>
    <row r="291" spans="1:65" s="2" customFormat="1" ht="11.25">
      <c r="A291" s="35"/>
      <c r="B291" s="36"/>
      <c r="C291" s="37"/>
      <c r="D291" s="197" t="s">
        <v>150</v>
      </c>
      <c r="E291" s="37"/>
      <c r="F291" s="198" t="s">
        <v>368</v>
      </c>
      <c r="G291" s="37"/>
      <c r="H291" s="37"/>
      <c r="I291" s="194"/>
      <c r="J291" s="37"/>
      <c r="K291" s="37"/>
      <c r="L291" s="40"/>
      <c r="M291" s="195"/>
      <c r="N291" s="196"/>
      <c r="O291" s="65"/>
      <c r="P291" s="65"/>
      <c r="Q291" s="65"/>
      <c r="R291" s="65"/>
      <c r="S291" s="65"/>
      <c r="T291" s="66"/>
      <c r="U291" s="35"/>
      <c r="V291" s="35"/>
      <c r="W291" s="35"/>
      <c r="X291" s="35"/>
      <c r="Y291" s="35"/>
      <c r="Z291" s="35"/>
      <c r="AA291" s="35"/>
      <c r="AB291" s="35"/>
      <c r="AC291" s="35"/>
      <c r="AD291" s="35"/>
      <c r="AE291" s="35"/>
      <c r="AT291" s="18" t="s">
        <v>150</v>
      </c>
      <c r="AU291" s="18" t="s">
        <v>82</v>
      </c>
    </row>
    <row r="292" spans="1:65" s="13" customFormat="1" ht="22.5">
      <c r="B292" s="199"/>
      <c r="C292" s="200"/>
      <c r="D292" s="192" t="s">
        <v>152</v>
      </c>
      <c r="E292" s="201" t="s">
        <v>19</v>
      </c>
      <c r="F292" s="202" t="s">
        <v>369</v>
      </c>
      <c r="G292" s="200"/>
      <c r="H292" s="201" t="s">
        <v>19</v>
      </c>
      <c r="I292" s="203"/>
      <c r="J292" s="200"/>
      <c r="K292" s="200"/>
      <c r="L292" s="204"/>
      <c r="M292" s="205"/>
      <c r="N292" s="206"/>
      <c r="O292" s="206"/>
      <c r="P292" s="206"/>
      <c r="Q292" s="206"/>
      <c r="R292" s="206"/>
      <c r="S292" s="206"/>
      <c r="T292" s="207"/>
      <c r="AT292" s="208" t="s">
        <v>152</v>
      </c>
      <c r="AU292" s="208" t="s">
        <v>82</v>
      </c>
      <c r="AV292" s="13" t="s">
        <v>80</v>
      </c>
      <c r="AW292" s="13" t="s">
        <v>35</v>
      </c>
      <c r="AX292" s="13" t="s">
        <v>73</v>
      </c>
      <c r="AY292" s="208" t="s">
        <v>139</v>
      </c>
    </row>
    <row r="293" spans="1:65" s="14" customFormat="1" ht="11.25">
      <c r="B293" s="209"/>
      <c r="C293" s="210"/>
      <c r="D293" s="192" t="s">
        <v>152</v>
      </c>
      <c r="E293" s="211" t="s">
        <v>19</v>
      </c>
      <c r="F293" s="212" t="s">
        <v>370</v>
      </c>
      <c r="G293" s="210"/>
      <c r="H293" s="213">
        <v>24.5</v>
      </c>
      <c r="I293" s="214"/>
      <c r="J293" s="210"/>
      <c r="K293" s="210"/>
      <c r="L293" s="215"/>
      <c r="M293" s="216"/>
      <c r="N293" s="217"/>
      <c r="O293" s="217"/>
      <c r="P293" s="217"/>
      <c r="Q293" s="217"/>
      <c r="R293" s="217"/>
      <c r="S293" s="217"/>
      <c r="T293" s="218"/>
      <c r="AT293" s="219" t="s">
        <v>152</v>
      </c>
      <c r="AU293" s="219" t="s">
        <v>82</v>
      </c>
      <c r="AV293" s="14" t="s">
        <v>82</v>
      </c>
      <c r="AW293" s="14" t="s">
        <v>35</v>
      </c>
      <c r="AX293" s="14" t="s">
        <v>73</v>
      </c>
      <c r="AY293" s="219" t="s">
        <v>139</v>
      </c>
    </row>
    <row r="294" spans="1:65" s="15" customFormat="1" ht="11.25">
      <c r="B294" s="220"/>
      <c r="C294" s="221"/>
      <c r="D294" s="192" t="s">
        <v>152</v>
      </c>
      <c r="E294" s="222" t="s">
        <v>19</v>
      </c>
      <c r="F294" s="223" t="s">
        <v>155</v>
      </c>
      <c r="G294" s="221"/>
      <c r="H294" s="224">
        <v>24.5</v>
      </c>
      <c r="I294" s="225"/>
      <c r="J294" s="221"/>
      <c r="K294" s="221"/>
      <c r="L294" s="226"/>
      <c r="M294" s="227"/>
      <c r="N294" s="228"/>
      <c r="O294" s="228"/>
      <c r="P294" s="228"/>
      <c r="Q294" s="228"/>
      <c r="R294" s="228"/>
      <c r="S294" s="228"/>
      <c r="T294" s="229"/>
      <c r="AT294" s="230" t="s">
        <v>152</v>
      </c>
      <c r="AU294" s="230" t="s">
        <v>82</v>
      </c>
      <c r="AV294" s="15" t="s">
        <v>146</v>
      </c>
      <c r="AW294" s="15" t="s">
        <v>35</v>
      </c>
      <c r="AX294" s="15" t="s">
        <v>80</v>
      </c>
      <c r="AY294" s="230" t="s">
        <v>139</v>
      </c>
    </row>
    <row r="295" spans="1:65" s="2" customFormat="1" ht="24.2" customHeight="1">
      <c r="A295" s="35"/>
      <c r="B295" s="36"/>
      <c r="C295" s="179" t="s">
        <v>371</v>
      </c>
      <c r="D295" s="179" t="s">
        <v>141</v>
      </c>
      <c r="E295" s="180" t="s">
        <v>372</v>
      </c>
      <c r="F295" s="181" t="s">
        <v>373</v>
      </c>
      <c r="G295" s="182" t="s">
        <v>158</v>
      </c>
      <c r="H295" s="183">
        <v>19</v>
      </c>
      <c r="I295" s="184"/>
      <c r="J295" s="185">
        <f>ROUND(I295*H295,2)</f>
        <v>0</v>
      </c>
      <c r="K295" s="181" t="s">
        <v>145</v>
      </c>
      <c r="L295" s="40"/>
      <c r="M295" s="186" t="s">
        <v>19</v>
      </c>
      <c r="N295" s="187" t="s">
        <v>44</v>
      </c>
      <c r="O295" s="65"/>
      <c r="P295" s="188">
        <f>O295*H295</f>
        <v>0</v>
      </c>
      <c r="Q295" s="188">
        <v>1.14E-3</v>
      </c>
      <c r="R295" s="188">
        <f>Q295*H295</f>
        <v>2.1659999999999999E-2</v>
      </c>
      <c r="S295" s="188">
        <v>0</v>
      </c>
      <c r="T295" s="189">
        <f>S295*H295</f>
        <v>0</v>
      </c>
      <c r="U295" s="35"/>
      <c r="V295" s="35"/>
      <c r="W295" s="35"/>
      <c r="X295" s="35"/>
      <c r="Y295" s="35"/>
      <c r="Z295" s="35"/>
      <c r="AA295" s="35"/>
      <c r="AB295" s="35"/>
      <c r="AC295" s="35"/>
      <c r="AD295" s="35"/>
      <c r="AE295" s="35"/>
      <c r="AR295" s="190" t="s">
        <v>146</v>
      </c>
      <c r="AT295" s="190" t="s">
        <v>141</v>
      </c>
      <c r="AU295" s="190" t="s">
        <v>82</v>
      </c>
      <c r="AY295" s="18" t="s">
        <v>139</v>
      </c>
      <c r="BE295" s="191">
        <f>IF(N295="základní",J295,0)</f>
        <v>0</v>
      </c>
      <c r="BF295" s="191">
        <f>IF(N295="snížená",J295,0)</f>
        <v>0</v>
      </c>
      <c r="BG295" s="191">
        <f>IF(N295="zákl. přenesená",J295,0)</f>
        <v>0</v>
      </c>
      <c r="BH295" s="191">
        <f>IF(N295="sníž. přenesená",J295,0)</f>
        <v>0</v>
      </c>
      <c r="BI295" s="191">
        <f>IF(N295="nulová",J295,0)</f>
        <v>0</v>
      </c>
      <c r="BJ295" s="18" t="s">
        <v>80</v>
      </c>
      <c r="BK295" s="191">
        <f>ROUND(I295*H295,2)</f>
        <v>0</v>
      </c>
      <c r="BL295" s="18" t="s">
        <v>146</v>
      </c>
      <c r="BM295" s="190" t="s">
        <v>374</v>
      </c>
    </row>
    <row r="296" spans="1:65" s="2" customFormat="1" ht="19.5">
      <c r="A296" s="35"/>
      <c r="B296" s="36"/>
      <c r="C296" s="37"/>
      <c r="D296" s="192" t="s">
        <v>148</v>
      </c>
      <c r="E296" s="37"/>
      <c r="F296" s="193" t="s">
        <v>375</v>
      </c>
      <c r="G296" s="37"/>
      <c r="H296" s="37"/>
      <c r="I296" s="194"/>
      <c r="J296" s="37"/>
      <c r="K296" s="37"/>
      <c r="L296" s="40"/>
      <c r="M296" s="195"/>
      <c r="N296" s="196"/>
      <c r="O296" s="65"/>
      <c r="P296" s="65"/>
      <c r="Q296" s="65"/>
      <c r="R296" s="65"/>
      <c r="S296" s="65"/>
      <c r="T296" s="66"/>
      <c r="U296" s="35"/>
      <c r="V296" s="35"/>
      <c r="W296" s="35"/>
      <c r="X296" s="35"/>
      <c r="Y296" s="35"/>
      <c r="Z296" s="35"/>
      <c r="AA296" s="35"/>
      <c r="AB296" s="35"/>
      <c r="AC296" s="35"/>
      <c r="AD296" s="35"/>
      <c r="AE296" s="35"/>
      <c r="AT296" s="18" t="s">
        <v>148</v>
      </c>
      <c r="AU296" s="18" t="s">
        <v>82</v>
      </c>
    </row>
    <row r="297" spans="1:65" s="2" customFormat="1" ht="11.25">
      <c r="A297" s="35"/>
      <c r="B297" s="36"/>
      <c r="C297" s="37"/>
      <c r="D297" s="197" t="s">
        <v>150</v>
      </c>
      <c r="E297" s="37"/>
      <c r="F297" s="198" t="s">
        <v>376</v>
      </c>
      <c r="G297" s="37"/>
      <c r="H297" s="37"/>
      <c r="I297" s="194"/>
      <c r="J297" s="37"/>
      <c r="K297" s="37"/>
      <c r="L297" s="40"/>
      <c r="M297" s="195"/>
      <c r="N297" s="196"/>
      <c r="O297" s="65"/>
      <c r="P297" s="65"/>
      <c r="Q297" s="65"/>
      <c r="R297" s="65"/>
      <c r="S297" s="65"/>
      <c r="T297" s="66"/>
      <c r="U297" s="35"/>
      <c r="V297" s="35"/>
      <c r="W297" s="35"/>
      <c r="X297" s="35"/>
      <c r="Y297" s="35"/>
      <c r="Z297" s="35"/>
      <c r="AA297" s="35"/>
      <c r="AB297" s="35"/>
      <c r="AC297" s="35"/>
      <c r="AD297" s="35"/>
      <c r="AE297" s="35"/>
      <c r="AT297" s="18" t="s">
        <v>150</v>
      </c>
      <c r="AU297" s="18" t="s">
        <v>82</v>
      </c>
    </row>
    <row r="298" spans="1:65" s="13" customFormat="1" ht="33.75">
      <c r="B298" s="199"/>
      <c r="C298" s="200"/>
      <c r="D298" s="192" t="s">
        <v>152</v>
      </c>
      <c r="E298" s="201" t="s">
        <v>19</v>
      </c>
      <c r="F298" s="202" t="s">
        <v>377</v>
      </c>
      <c r="G298" s="200"/>
      <c r="H298" s="201" t="s">
        <v>19</v>
      </c>
      <c r="I298" s="203"/>
      <c r="J298" s="200"/>
      <c r="K298" s="200"/>
      <c r="L298" s="204"/>
      <c r="M298" s="205"/>
      <c r="N298" s="206"/>
      <c r="O298" s="206"/>
      <c r="P298" s="206"/>
      <c r="Q298" s="206"/>
      <c r="R298" s="206"/>
      <c r="S298" s="206"/>
      <c r="T298" s="207"/>
      <c r="AT298" s="208" t="s">
        <v>152</v>
      </c>
      <c r="AU298" s="208" t="s">
        <v>82</v>
      </c>
      <c r="AV298" s="13" t="s">
        <v>80</v>
      </c>
      <c r="AW298" s="13" t="s">
        <v>35</v>
      </c>
      <c r="AX298" s="13" t="s">
        <v>73</v>
      </c>
      <c r="AY298" s="208" t="s">
        <v>139</v>
      </c>
    </row>
    <row r="299" spans="1:65" s="14" customFormat="1" ht="11.25">
      <c r="B299" s="209"/>
      <c r="C299" s="210"/>
      <c r="D299" s="192" t="s">
        <v>152</v>
      </c>
      <c r="E299" s="211" t="s">
        <v>19</v>
      </c>
      <c r="F299" s="212" t="s">
        <v>378</v>
      </c>
      <c r="G299" s="210"/>
      <c r="H299" s="213">
        <v>19</v>
      </c>
      <c r="I299" s="214"/>
      <c r="J299" s="210"/>
      <c r="K299" s="210"/>
      <c r="L299" s="215"/>
      <c r="M299" s="216"/>
      <c r="N299" s="217"/>
      <c r="O299" s="217"/>
      <c r="P299" s="217"/>
      <c r="Q299" s="217"/>
      <c r="R299" s="217"/>
      <c r="S299" s="217"/>
      <c r="T299" s="218"/>
      <c r="AT299" s="219" t="s">
        <v>152</v>
      </c>
      <c r="AU299" s="219" t="s">
        <v>82</v>
      </c>
      <c r="AV299" s="14" t="s">
        <v>82</v>
      </c>
      <c r="AW299" s="14" t="s">
        <v>35</v>
      </c>
      <c r="AX299" s="14" t="s">
        <v>80</v>
      </c>
      <c r="AY299" s="219" t="s">
        <v>139</v>
      </c>
    </row>
    <row r="300" spans="1:65" s="2" customFormat="1" ht="16.5" customHeight="1">
      <c r="A300" s="35"/>
      <c r="B300" s="36"/>
      <c r="C300" s="179" t="s">
        <v>379</v>
      </c>
      <c r="D300" s="179" t="s">
        <v>141</v>
      </c>
      <c r="E300" s="180" t="s">
        <v>380</v>
      </c>
      <c r="F300" s="181" t="s">
        <v>381</v>
      </c>
      <c r="G300" s="182" t="s">
        <v>158</v>
      </c>
      <c r="H300" s="183">
        <v>19</v>
      </c>
      <c r="I300" s="184"/>
      <c r="J300" s="185">
        <f>ROUND(I300*H300,2)</f>
        <v>0</v>
      </c>
      <c r="K300" s="181" t="s">
        <v>145</v>
      </c>
      <c r="L300" s="40"/>
      <c r="M300" s="186" t="s">
        <v>19</v>
      </c>
      <c r="N300" s="187" t="s">
        <v>44</v>
      </c>
      <c r="O300" s="65"/>
      <c r="P300" s="188">
        <f>O300*H300</f>
        <v>0</v>
      </c>
      <c r="Q300" s="188">
        <v>1.6000000000000001E-4</v>
      </c>
      <c r="R300" s="188">
        <f>Q300*H300</f>
        <v>3.0400000000000002E-3</v>
      </c>
      <c r="S300" s="188">
        <v>0</v>
      </c>
      <c r="T300" s="189">
        <f>S300*H300</f>
        <v>0</v>
      </c>
      <c r="U300" s="35"/>
      <c r="V300" s="35"/>
      <c r="W300" s="35"/>
      <c r="X300" s="35"/>
      <c r="Y300" s="35"/>
      <c r="Z300" s="35"/>
      <c r="AA300" s="35"/>
      <c r="AB300" s="35"/>
      <c r="AC300" s="35"/>
      <c r="AD300" s="35"/>
      <c r="AE300" s="35"/>
      <c r="AR300" s="190" t="s">
        <v>146</v>
      </c>
      <c r="AT300" s="190" t="s">
        <v>141</v>
      </c>
      <c r="AU300" s="190" t="s">
        <v>82</v>
      </c>
      <c r="AY300" s="18" t="s">
        <v>139</v>
      </c>
      <c r="BE300" s="191">
        <f>IF(N300="základní",J300,0)</f>
        <v>0</v>
      </c>
      <c r="BF300" s="191">
        <f>IF(N300="snížená",J300,0)</f>
        <v>0</v>
      </c>
      <c r="BG300" s="191">
        <f>IF(N300="zákl. přenesená",J300,0)</f>
        <v>0</v>
      </c>
      <c r="BH300" s="191">
        <f>IF(N300="sníž. přenesená",J300,0)</f>
        <v>0</v>
      </c>
      <c r="BI300" s="191">
        <f>IF(N300="nulová",J300,0)</f>
        <v>0</v>
      </c>
      <c r="BJ300" s="18" t="s">
        <v>80</v>
      </c>
      <c r="BK300" s="191">
        <f>ROUND(I300*H300,2)</f>
        <v>0</v>
      </c>
      <c r="BL300" s="18" t="s">
        <v>146</v>
      </c>
      <c r="BM300" s="190" t="s">
        <v>382</v>
      </c>
    </row>
    <row r="301" spans="1:65" s="2" customFormat="1" ht="11.25">
      <c r="A301" s="35"/>
      <c r="B301" s="36"/>
      <c r="C301" s="37"/>
      <c r="D301" s="192" t="s">
        <v>148</v>
      </c>
      <c r="E301" s="37"/>
      <c r="F301" s="193" t="s">
        <v>381</v>
      </c>
      <c r="G301" s="37"/>
      <c r="H301" s="37"/>
      <c r="I301" s="194"/>
      <c r="J301" s="37"/>
      <c r="K301" s="37"/>
      <c r="L301" s="40"/>
      <c r="M301" s="195"/>
      <c r="N301" s="196"/>
      <c r="O301" s="65"/>
      <c r="P301" s="65"/>
      <c r="Q301" s="65"/>
      <c r="R301" s="65"/>
      <c r="S301" s="65"/>
      <c r="T301" s="66"/>
      <c r="U301" s="35"/>
      <c r="V301" s="35"/>
      <c r="W301" s="35"/>
      <c r="X301" s="35"/>
      <c r="Y301" s="35"/>
      <c r="Z301" s="35"/>
      <c r="AA301" s="35"/>
      <c r="AB301" s="35"/>
      <c r="AC301" s="35"/>
      <c r="AD301" s="35"/>
      <c r="AE301" s="35"/>
      <c r="AT301" s="18" t="s">
        <v>148</v>
      </c>
      <c r="AU301" s="18" t="s">
        <v>82</v>
      </c>
    </row>
    <row r="302" spans="1:65" s="2" customFormat="1" ht="11.25">
      <c r="A302" s="35"/>
      <c r="B302" s="36"/>
      <c r="C302" s="37"/>
      <c r="D302" s="197" t="s">
        <v>150</v>
      </c>
      <c r="E302" s="37"/>
      <c r="F302" s="198" t="s">
        <v>383</v>
      </c>
      <c r="G302" s="37"/>
      <c r="H302" s="37"/>
      <c r="I302" s="194"/>
      <c r="J302" s="37"/>
      <c r="K302" s="37"/>
      <c r="L302" s="40"/>
      <c r="M302" s="195"/>
      <c r="N302" s="196"/>
      <c r="O302" s="65"/>
      <c r="P302" s="65"/>
      <c r="Q302" s="65"/>
      <c r="R302" s="65"/>
      <c r="S302" s="65"/>
      <c r="T302" s="66"/>
      <c r="U302" s="35"/>
      <c r="V302" s="35"/>
      <c r="W302" s="35"/>
      <c r="X302" s="35"/>
      <c r="Y302" s="35"/>
      <c r="Z302" s="35"/>
      <c r="AA302" s="35"/>
      <c r="AB302" s="35"/>
      <c r="AC302" s="35"/>
      <c r="AD302" s="35"/>
      <c r="AE302" s="35"/>
      <c r="AT302" s="18" t="s">
        <v>150</v>
      </c>
      <c r="AU302" s="18" t="s">
        <v>82</v>
      </c>
    </row>
    <row r="303" spans="1:65" s="13" customFormat="1" ht="22.5">
      <c r="B303" s="199"/>
      <c r="C303" s="200"/>
      <c r="D303" s="192" t="s">
        <v>152</v>
      </c>
      <c r="E303" s="201" t="s">
        <v>19</v>
      </c>
      <c r="F303" s="202" t="s">
        <v>384</v>
      </c>
      <c r="G303" s="200"/>
      <c r="H303" s="201" t="s">
        <v>19</v>
      </c>
      <c r="I303" s="203"/>
      <c r="J303" s="200"/>
      <c r="K303" s="200"/>
      <c r="L303" s="204"/>
      <c r="M303" s="205"/>
      <c r="N303" s="206"/>
      <c r="O303" s="206"/>
      <c r="P303" s="206"/>
      <c r="Q303" s="206"/>
      <c r="R303" s="206"/>
      <c r="S303" s="206"/>
      <c r="T303" s="207"/>
      <c r="AT303" s="208" t="s">
        <v>152</v>
      </c>
      <c r="AU303" s="208" t="s">
        <v>82</v>
      </c>
      <c r="AV303" s="13" t="s">
        <v>80</v>
      </c>
      <c r="AW303" s="13" t="s">
        <v>35</v>
      </c>
      <c r="AX303" s="13" t="s">
        <v>73</v>
      </c>
      <c r="AY303" s="208" t="s">
        <v>139</v>
      </c>
    </row>
    <row r="304" spans="1:65" s="14" customFormat="1" ht="11.25">
      <c r="B304" s="209"/>
      <c r="C304" s="210"/>
      <c r="D304" s="192" t="s">
        <v>152</v>
      </c>
      <c r="E304" s="211" t="s">
        <v>19</v>
      </c>
      <c r="F304" s="212" t="s">
        <v>378</v>
      </c>
      <c r="G304" s="210"/>
      <c r="H304" s="213">
        <v>19</v>
      </c>
      <c r="I304" s="214"/>
      <c r="J304" s="210"/>
      <c r="K304" s="210"/>
      <c r="L304" s="215"/>
      <c r="M304" s="216"/>
      <c r="N304" s="217"/>
      <c r="O304" s="217"/>
      <c r="P304" s="217"/>
      <c r="Q304" s="217"/>
      <c r="R304" s="217"/>
      <c r="S304" s="217"/>
      <c r="T304" s="218"/>
      <c r="AT304" s="219" t="s">
        <v>152</v>
      </c>
      <c r="AU304" s="219" t="s">
        <v>82</v>
      </c>
      <c r="AV304" s="14" t="s">
        <v>82</v>
      </c>
      <c r="AW304" s="14" t="s">
        <v>35</v>
      </c>
      <c r="AX304" s="14" t="s">
        <v>73</v>
      </c>
      <c r="AY304" s="219" t="s">
        <v>139</v>
      </c>
    </row>
    <row r="305" spans="1:65" s="15" customFormat="1" ht="11.25">
      <c r="B305" s="220"/>
      <c r="C305" s="221"/>
      <c r="D305" s="192" t="s">
        <v>152</v>
      </c>
      <c r="E305" s="222" t="s">
        <v>19</v>
      </c>
      <c r="F305" s="223" t="s">
        <v>155</v>
      </c>
      <c r="G305" s="221"/>
      <c r="H305" s="224">
        <v>19</v>
      </c>
      <c r="I305" s="225"/>
      <c r="J305" s="221"/>
      <c r="K305" s="221"/>
      <c r="L305" s="226"/>
      <c r="M305" s="227"/>
      <c r="N305" s="228"/>
      <c r="O305" s="228"/>
      <c r="P305" s="228"/>
      <c r="Q305" s="228"/>
      <c r="R305" s="228"/>
      <c r="S305" s="228"/>
      <c r="T305" s="229"/>
      <c r="AT305" s="230" t="s">
        <v>152</v>
      </c>
      <c r="AU305" s="230" t="s">
        <v>82</v>
      </c>
      <c r="AV305" s="15" t="s">
        <v>146</v>
      </c>
      <c r="AW305" s="15" t="s">
        <v>35</v>
      </c>
      <c r="AX305" s="15" t="s">
        <v>80</v>
      </c>
      <c r="AY305" s="230" t="s">
        <v>139</v>
      </c>
    </row>
    <row r="306" spans="1:65" s="2" customFormat="1" ht="24.2" customHeight="1">
      <c r="A306" s="35"/>
      <c r="B306" s="36"/>
      <c r="C306" s="179" t="s">
        <v>385</v>
      </c>
      <c r="D306" s="179" t="s">
        <v>141</v>
      </c>
      <c r="E306" s="180" t="s">
        <v>386</v>
      </c>
      <c r="F306" s="181" t="s">
        <v>387</v>
      </c>
      <c r="G306" s="182" t="s">
        <v>144</v>
      </c>
      <c r="H306" s="183">
        <v>49</v>
      </c>
      <c r="I306" s="184"/>
      <c r="J306" s="185">
        <f>ROUND(I306*H306,2)</f>
        <v>0</v>
      </c>
      <c r="K306" s="181" t="s">
        <v>145</v>
      </c>
      <c r="L306" s="40"/>
      <c r="M306" s="186" t="s">
        <v>19</v>
      </c>
      <c r="N306" s="187" t="s">
        <v>44</v>
      </c>
      <c r="O306" s="65"/>
      <c r="P306" s="188">
        <f>O306*H306</f>
        <v>0</v>
      </c>
      <c r="Q306" s="188">
        <v>2.2000000000000001E-4</v>
      </c>
      <c r="R306" s="188">
        <f>Q306*H306</f>
        <v>1.078E-2</v>
      </c>
      <c r="S306" s="188">
        <v>0</v>
      </c>
      <c r="T306" s="189">
        <f>S306*H306</f>
        <v>0</v>
      </c>
      <c r="U306" s="35"/>
      <c r="V306" s="35"/>
      <c r="W306" s="35"/>
      <c r="X306" s="35"/>
      <c r="Y306" s="35"/>
      <c r="Z306" s="35"/>
      <c r="AA306" s="35"/>
      <c r="AB306" s="35"/>
      <c r="AC306" s="35"/>
      <c r="AD306" s="35"/>
      <c r="AE306" s="35"/>
      <c r="AR306" s="190" t="s">
        <v>146</v>
      </c>
      <c r="AT306" s="190" t="s">
        <v>141</v>
      </c>
      <c r="AU306" s="190" t="s">
        <v>82</v>
      </c>
      <c r="AY306" s="18" t="s">
        <v>139</v>
      </c>
      <c r="BE306" s="191">
        <f>IF(N306="základní",J306,0)</f>
        <v>0</v>
      </c>
      <c r="BF306" s="191">
        <f>IF(N306="snížená",J306,0)</f>
        <v>0</v>
      </c>
      <c r="BG306" s="191">
        <f>IF(N306="zákl. přenesená",J306,0)</f>
        <v>0</v>
      </c>
      <c r="BH306" s="191">
        <f>IF(N306="sníž. přenesená",J306,0)</f>
        <v>0</v>
      </c>
      <c r="BI306" s="191">
        <f>IF(N306="nulová",J306,0)</f>
        <v>0</v>
      </c>
      <c r="BJ306" s="18" t="s">
        <v>80</v>
      </c>
      <c r="BK306" s="191">
        <f>ROUND(I306*H306,2)</f>
        <v>0</v>
      </c>
      <c r="BL306" s="18" t="s">
        <v>146</v>
      </c>
      <c r="BM306" s="190" t="s">
        <v>388</v>
      </c>
    </row>
    <row r="307" spans="1:65" s="2" customFormat="1" ht="29.25">
      <c r="A307" s="35"/>
      <c r="B307" s="36"/>
      <c r="C307" s="37"/>
      <c r="D307" s="192" t="s">
        <v>148</v>
      </c>
      <c r="E307" s="37"/>
      <c r="F307" s="193" t="s">
        <v>389</v>
      </c>
      <c r="G307" s="37"/>
      <c r="H307" s="37"/>
      <c r="I307" s="194"/>
      <c r="J307" s="37"/>
      <c r="K307" s="37"/>
      <c r="L307" s="40"/>
      <c r="M307" s="195"/>
      <c r="N307" s="196"/>
      <c r="O307" s="65"/>
      <c r="P307" s="65"/>
      <c r="Q307" s="65"/>
      <c r="R307" s="65"/>
      <c r="S307" s="65"/>
      <c r="T307" s="66"/>
      <c r="U307" s="35"/>
      <c r="V307" s="35"/>
      <c r="W307" s="35"/>
      <c r="X307" s="35"/>
      <c r="Y307" s="35"/>
      <c r="Z307" s="35"/>
      <c r="AA307" s="35"/>
      <c r="AB307" s="35"/>
      <c r="AC307" s="35"/>
      <c r="AD307" s="35"/>
      <c r="AE307" s="35"/>
      <c r="AT307" s="18" t="s">
        <v>148</v>
      </c>
      <c r="AU307" s="18" t="s">
        <v>82</v>
      </c>
    </row>
    <row r="308" spans="1:65" s="2" customFormat="1" ht="11.25">
      <c r="A308" s="35"/>
      <c r="B308" s="36"/>
      <c r="C308" s="37"/>
      <c r="D308" s="197" t="s">
        <v>150</v>
      </c>
      <c r="E308" s="37"/>
      <c r="F308" s="198" t="s">
        <v>390</v>
      </c>
      <c r="G308" s="37"/>
      <c r="H308" s="37"/>
      <c r="I308" s="194"/>
      <c r="J308" s="37"/>
      <c r="K308" s="37"/>
      <c r="L308" s="40"/>
      <c r="M308" s="195"/>
      <c r="N308" s="196"/>
      <c r="O308" s="65"/>
      <c r="P308" s="65"/>
      <c r="Q308" s="65"/>
      <c r="R308" s="65"/>
      <c r="S308" s="65"/>
      <c r="T308" s="66"/>
      <c r="U308" s="35"/>
      <c r="V308" s="35"/>
      <c r="W308" s="35"/>
      <c r="X308" s="35"/>
      <c r="Y308" s="35"/>
      <c r="Z308" s="35"/>
      <c r="AA308" s="35"/>
      <c r="AB308" s="35"/>
      <c r="AC308" s="35"/>
      <c r="AD308" s="35"/>
      <c r="AE308" s="35"/>
      <c r="AT308" s="18" t="s">
        <v>150</v>
      </c>
      <c r="AU308" s="18" t="s">
        <v>82</v>
      </c>
    </row>
    <row r="309" spans="1:65" s="13" customFormat="1" ht="33.75">
      <c r="B309" s="199"/>
      <c r="C309" s="200"/>
      <c r="D309" s="192" t="s">
        <v>152</v>
      </c>
      <c r="E309" s="201" t="s">
        <v>19</v>
      </c>
      <c r="F309" s="202" t="s">
        <v>391</v>
      </c>
      <c r="G309" s="200"/>
      <c r="H309" s="201" t="s">
        <v>19</v>
      </c>
      <c r="I309" s="203"/>
      <c r="J309" s="200"/>
      <c r="K309" s="200"/>
      <c r="L309" s="204"/>
      <c r="M309" s="205"/>
      <c r="N309" s="206"/>
      <c r="O309" s="206"/>
      <c r="P309" s="206"/>
      <c r="Q309" s="206"/>
      <c r="R309" s="206"/>
      <c r="S309" s="206"/>
      <c r="T309" s="207"/>
      <c r="AT309" s="208" t="s">
        <v>152</v>
      </c>
      <c r="AU309" s="208" t="s">
        <v>82</v>
      </c>
      <c r="AV309" s="13" t="s">
        <v>80</v>
      </c>
      <c r="AW309" s="13" t="s">
        <v>35</v>
      </c>
      <c r="AX309" s="13" t="s">
        <v>73</v>
      </c>
      <c r="AY309" s="208" t="s">
        <v>139</v>
      </c>
    </row>
    <row r="310" spans="1:65" s="13" customFormat="1" ht="11.25">
      <c r="B310" s="199"/>
      <c r="C310" s="200"/>
      <c r="D310" s="192" t="s">
        <v>152</v>
      </c>
      <c r="E310" s="201" t="s">
        <v>19</v>
      </c>
      <c r="F310" s="202" t="s">
        <v>392</v>
      </c>
      <c r="G310" s="200"/>
      <c r="H310" s="201" t="s">
        <v>19</v>
      </c>
      <c r="I310" s="203"/>
      <c r="J310" s="200"/>
      <c r="K310" s="200"/>
      <c r="L310" s="204"/>
      <c r="M310" s="205"/>
      <c r="N310" s="206"/>
      <c r="O310" s="206"/>
      <c r="P310" s="206"/>
      <c r="Q310" s="206"/>
      <c r="R310" s="206"/>
      <c r="S310" s="206"/>
      <c r="T310" s="207"/>
      <c r="AT310" s="208" t="s">
        <v>152</v>
      </c>
      <c r="AU310" s="208" t="s">
        <v>82</v>
      </c>
      <c r="AV310" s="13" t="s">
        <v>80</v>
      </c>
      <c r="AW310" s="13" t="s">
        <v>35</v>
      </c>
      <c r="AX310" s="13" t="s">
        <v>73</v>
      </c>
      <c r="AY310" s="208" t="s">
        <v>139</v>
      </c>
    </row>
    <row r="311" spans="1:65" s="14" customFormat="1" ht="11.25">
      <c r="B311" s="209"/>
      <c r="C311" s="210"/>
      <c r="D311" s="192" t="s">
        <v>152</v>
      </c>
      <c r="E311" s="211" t="s">
        <v>19</v>
      </c>
      <c r="F311" s="212" t="s">
        <v>393</v>
      </c>
      <c r="G311" s="210"/>
      <c r="H311" s="213">
        <v>49</v>
      </c>
      <c r="I311" s="214"/>
      <c r="J311" s="210"/>
      <c r="K311" s="210"/>
      <c r="L311" s="215"/>
      <c r="M311" s="216"/>
      <c r="N311" s="217"/>
      <c r="O311" s="217"/>
      <c r="P311" s="217"/>
      <c r="Q311" s="217"/>
      <c r="R311" s="217"/>
      <c r="S311" s="217"/>
      <c r="T311" s="218"/>
      <c r="AT311" s="219" t="s">
        <v>152</v>
      </c>
      <c r="AU311" s="219" t="s">
        <v>82</v>
      </c>
      <c r="AV311" s="14" t="s">
        <v>82</v>
      </c>
      <c r="AW311" s="14" t="s">
        <v>35</v>
      </c>
      <c r="AX311" s="14" t="s">
        <v>73</v>
      </c>
      <c r="AY311" s="219" t="s">
        <v>139</v>
      </c>
    </row>
    <row r="312" spans="1:65" s="15" customFormat="1" ht="11.25">
      <c r="B312" s="220"/>
      <c r="C312" s="221"/>
      <c r="D312" s="192" t="s">
        <v>152</v>
      </c>
      <c r="E312" s="222" t="s">
        <v>19</v>
      </c>
      <c r="F312" s="223" t="s">
        <v>155</v>
      </c>
      <c r="G312" s="221"/>
      <c r="H312" s="224">
        <v>49</v>
      </c>
      <c r="I312" s="225"/>
      <c r="J312" s="221"/>
      <c r="K312" s="221"/>
      <c r="L312" s="226"/>
      <c r="M312" s="227"/>
      <c r="N312" s="228"/>
      <c r="O312" s="228"/>
      <c r="P312" s="228"/>
      <c r="Q312" s="228"/>
      <c r="R312" s="228"/>
      <c r="S312" s="228"/>
      <c r="T312" s="229"/>
      <c r="AT312" s="230" t="s">
        <v>152</v>
      </c>
      <c r="AU312" s="230" t="s">
        <v>82</v>
      </c>
      <c r="AV312" s="15" t="s">
        <v>146</v>
      </c>
      <c r="AW312" s="15" t="s">
        <v>35</v>
      </c>
      <c r="AX312" s="15" t="s">
        <v>80</v>
      </c>
      <c r="AY312" s="230" t="s">
        <v>139</v>
      </c>
    </row>
    <row r="313" spans="1:65" s="2" customFormat="1" ht="24.2" customHeight="1">
      <c r="A313" s="35"/>
      <c r="B313" s="36"/>
      <c r="C313" s="231" t="s">
        <v>394</v>
      </c>
      <c r="D313" s="231" t="s">
        <v>227</v>
      </c>
      <c r="E313" s="232" t="s">
        <v>395</v>
      </c>
      <c r="F313" s="233" t="s">
        <v>396</v>
      </c>
      <c r="G313" s="234" t="s">
        <v>144</v>
      </c>
      <c r="H313" s="235">
        <v>56.35</v>
      </c>
      <c r="I313" s="236"/>
      <c r="J313" s="237">
        <f>ROUND(I313*H313,2)</f>
        <v>0</v>
      </c>
      <c r="K313" s="233" t="s">
        <v>145</v>
      </c>
      <c r="L313" s="238"/>
      <c r="M313" s="239" t="s">
        <v>19</v>
      </c>
      <c r="N313" s="240" t="s">
        <v>44</v>
      </c>
      <c r="O313" s="65"/>
      <c r="P313" s="188">
        <f>O313*H313</f>
        <v>0</v>
      </c>
      <c r="Q313" s="188">
        <v>3.1E-4</v>
      </c>
      <c r="R313" s="188">
        <f>Q313*H313</f>
        <v>1.7468500000000001E-2</v>
      </c>
      <c r="S313" s="188">
        <v>0</v>
      </c>
      <c r="T313" s="189">
        <f>S313*H313</f>
        <v>0</v>
      </c>
      <c r="U313" s="35"/>
      <c r="V313" s="35"/>
      <c r="W313" s="35"/>
      <c r="X313" s="35"/>
      <c r="Y313" s="35"/>
      <c r="Z313" s="35"/>
      <c r="AA313" s="35"/>
      <c r="AB313" s="35"/>
      <c r="AC313" s="35"/>
      <c r="AD313" s="35"/>
      <c r="AE313" s="35"/>
      <c r="AR313" s="190" t="s">
        <v>210</v>
      </c>
      <c r="AT313" s="190" t="s">
        <v>227</v>
      </c>
      <c r="AU313" s="190" t="s">
        <v>82</v>
      </c>
      <c r="AY313" s="18" t="s">
        <v>139</v>
      </c>
      <c r="BE313" s="191">
        <f>IF(N313="základní",J313,0)</f>
        <v>0</v>
      </c>
      <c r="BF313" s="191">
        <f>IF(N313="snížená",J313,0)</f>
        <v>0</v>
      </c>
      <c r="BG313" s="191">
        <f>IF(N313="zákl. přenesená",J313,0)</f>
        <v>0</v>
      </c>
      <c r="BH313" s="191">
        <f>IF(N313="sníž. přenesená",J313,0)</f>
        <v>0</v>
      </c>
      <c r="BI313" s="191">
        <f>IF(N313="nulová",J313,0)</f>
        <v>0</v>
      </c>
      <c r="BJ313" s="18" t="s">
        <v>80</v>
      </c>
      <c r="BK313" s="191">
        <f>ROUND(I313*H313,2)</f>
        <v>0</v>
      </c>
      <c r="BL313" s="18" t="s">
        <v>146</v>
      </c>
      <c r="BM313" s="190" t="s">
        <v>397</v>
      </c>
    </row>
    <row r="314" spans="1:65" s="2" customFormat="1" ht="19.5">
      <c r="A314" s="35"/>
      <c r="B314" s="36"/>
      <c r="C314" s="37"/>
      <c r="D314" s="192" t="s">
        <v>148</v>
      </c>
      <c r="E314" s="37"/>
      <c r="F314" s="193" t="s">
        <v>396</v>
      </c>
      <c r="G314" s="37"/>
      <c r="H314" s="37"/>
      <c r="I314" s="194"/>
      <c r="J314" s="37"/>
      <c r="K314" s="37"/>
      <c r="L314" s="40"/>
      <c r="M314" s="195"/>
      <c r="N314" s="196"/>
      <c r="O314" s="65"/>
      <c r="P314" s="65"/>
      <c r="Q314" s="65"/>
      <c r="R314" s="65"/>
      <c r="S314" s="65"/>
      <c r="T314" s="66"/>
      <c r="U314" s="35"/>
      <c r="V314" s="35"/>
      <c r="W314" s="35"/>
      <c r="X314" s="35"/>
      <c r="Y314" s="35"/>
      <c r="Z314" s="35"/>
      <c r="AA314" s="35"/>
      <c r="AB314" s="35"/>
      <c r="AC314" s="35"/>
      <c r="AD314" s="35"/>
      <c r="AE314" s="35"/>
      <c r="AT314" s="18" t="s">
        <v>148</v>
      </c>
      <c r="AU314" s="18" t="s">
        <v>82</v>
      </c>
    </row>
    <row r="315" spans="1:65" s="14" customFormat="1" ht="11.25">
      <c r="B315" s="209"/>
      <c r="C315" s="210"/>
      <c r="D315" s="192" t="s">
        <v>152</v>
      </c>
      <c r="E315" s="211" t="s">
        <v>19</v>
      </c>
      <c r="F315" s="212" t="s">
        <v>398</v>
      </c>
      <c r="G315" s="210"/>
      <c r="H315" s="213">
        <v>56.35</v>
      </c>
      <c r="I315" s="214"/>
      <c r="J315" s="210"/>
      <c r="K315" s="210"/>
      <c r="L315" s="215"/>
      <c r="M315" s="216"/>
      <c r="N315" s="217"/>
      <c r="O315" s="217"/>
      <c r="P315" s="217"/>
      <c r="Q315" s="217"/>
      <c r="R315" s="217"/>
      <c r="S315" s="217"/>
      <c r="T315" s="218"/>
      <c r="AT315" s="219" t="s">
        <v>152</v>
      </c>
      <c r="AU315" s="219" t="s">
        <v>82</v>
      </c>
      <c r="AV315" s="14" t="s">
        <v>82</v>
      </c>
      <c r="AW315" s="14" t="s">
        <v>35</v>
      </c>
      <c r="AX315" s="14" t="s">
        <v>73</v>
      </c>
      <c r="AY315" s="219" t="s">
        <v>139</v>
      </c>
    </row>
    <row r="316" spans="1:65" s="15" customFormat="1" ht="11.25">
      <c r="B316" s="220"/>
      <c r="C316" s="221"/>
      <c r="D316" s="192" t="s">
        <v>152</v>
      </c>
      <c r="E316" s="222" t="s">
        <v>19</v>
      </c>
      <c r="F316" s="223" t="s">
        <v>155</v>
      </c>
      <c r="G316" s="221"/>
      <c r="H316" s="224">
        <v>56.35</v>
      </c>
      <c r="I316" s="225"/>
      <c r="J316" s="221"/>
      <c r="K316" s="221"/>
      <c r="L316" s="226"/>
      <c r="M316" s="227"/>
      <c r="N316" s="228"/>
      <c r="O316" s="228"/>
      <c r="P316" s="228"/>
      <c r="Q316" s="228"/>
      <c r="R316" s="228"/>
      <c r="S316" s="228"/>
      <c r="T316" s="229"/>
      <c r="AT316" s="230" t="s">
        <v>152</v>
      </c>
      <c r="AU316" s="230" t="s">
        <v>82</v>
      </c>
      <c r="AV316" s="15" t="s">
        <v>146</v>
      </c>
      <c r="AW316" s="15" t="s">
        <v>35</v>
      </c>
      <c r="AX316" s="15" t="s">
        <v>80</v>
      </c>
      <c r="AY316" s="230" t="s">
        <v>139</v>
      </c>
    </row>
    <row r="317" spans="1:65" s="2" customFormat="1" ht="24.2" customHeight="1">
      <c r="A317" s="35"/>
      <c r="B317" s="36"/>
      <c r="C317" s="179" t="s">
        <v>399</v>
      </c>
      <c r="D317" s="179" t="s">
        <v>141</v>
      </c>
      <c r="E317" s="180" t="s">
        <v>400</v>
      </c>
      <c r="F317" s="181" t="s">
        <v>401</v>
      </c>
      <c r="G317" s="182" t="s">
        <v>199</v>
      </c>
      <c r="H317" s="183">
        <v>28.125</v>
      </c>
      <c r="I317" s="184"/>
      <c r="J317" s="185">
        <f>ROUND(I317*H317,2)</f>
        <v>0</v>
      </c>
      <c r="K317" s="181" t="s">
        <v>319</v>
      </c>
      <c r="L317" s="40"/>
      <c r="M317" s="186" t="s">
        <v>19</v>
      </c>
      <c r="N317" s="187" t="s">
        <v>44</v>
      </c>
      <c r="O317" s="65"/>
      <c r="P317" s="188">
        <f>O317*H317</f>
        <v>0</v>
      </c>
      <c r="Q317" s="188">
        <v>2.16</v>
      </c>
      <c r="R317" s="188">
        <f>Q317*H317</f>
        <v>60.750000000000007</v>
      </c>
      <c r="S317" s="188">
        <v>0</v>
      </c>
      <c r="T317" s="189">
        <f>S317*H317</f>
        <v>0</v>
      </c>
      <c r="U317" s="35"/>
      <c r="V317" s="35"/>
      <c r="W317" s="35"/>
      <c r="X317" s="35"/>
      <c r="Y317" s="35"/>
      <c r="Z317" s="35"/>
      <c r="AA317" s="35"/>
      <c r="AB317" s="35"/>
      <c r="AC317" s="35"/>
      <c r="AD317" s="35"/>
      <c r="AE317" s="35"/>
      <c r="AR317" s="190" t="s">
        <v>146</v>
      </c>
      <c r="AT317" s="190" t="s">
        <v>141</v>
      </c>
      <c r="AU317" s="190" t="s">
        <v>82</v>
      </c>
      <c r="AY317" s="18" t="s">
        <v>139</v>
      </c>
      <c r="BE317" s="191">
        <f>IF(N317="základní",J317,0)</f>
        <v>0</v>
      </c>
      <c r="BF317" s="191">
        <f>IF(N317="snížená",J317,0)</f>
        <v>0</v>
      </c>
      <c r="BG317" s="191">
        <f>IF(N317="zákl. přenesená",J317,0)</f>
        <v>0</v>
      </c>
      <c r="BH317" s="191">
        <f>IF(N317="sníž. přenesená",J317,0)</f>
        <v>0</v>
      </c>
      <c r="BI317" s="191">
        <f>IF(N317="nulová",J317,0)</f>
        <v>0</v>
      </c>
      <c r="BJ317" s="18" t="s">
        <v>80</v>
      </c>
      <c r="BK317" s="191">
        <f>ROUND(I317*H317,2)</f>
        <v>0</v>
      </c>
      <c r="BL317" s="18" t="s">
        <v>146</v>
      </c>
      <c r="BM317" s="190" t="s">
        <v>402</v>
      </c>
    </row>
    <row r="318" spans="1:65" s="2" customFormat="1" ht="19.5">
      <c r="A318" s="35"/>
      <c r="B318" s="36"/>
      <c r="C318" s="37"/>
      <c r="D318" s="192" t="s">
        <v>148</v>
      </c>
      <c r="E318" s="37"/>
      <c r="F318" s="193" t="s">
        <v>403</v>
      </c>
      <c r="G318" s="37"/>
      <c r="H318" s="37"/>
      <c r="I318" s="194"/>
      <c r="J318" s="37"/>
      <c r="K318" s="37"/>
      <c r="L318" s="40"/>
      <c r="M318" s="195"/>
      <c r="N318" s="196"/>
      <c r="O318" s="65"/>
      <c r="P318" s="65"/>
      <c r="Q318" s="65"/>
      <c r="R318" s="65"/>
      <c r="S318" s="65"/>
      <c r="T318" s="66"/>
      <c r="U318" s="35"/>
      <c r="V318" s="35"/>
      <c r="W318" s="35"/>
      <c r="X318" s="35"/>
      <c r="Y318" s="35"/>
      <c r="Z318" s="35"/>
      <c r="AA318" s="35"/>
      <c r="AB318" s="35"/>
      <c r="AC318" s="35"/>
      <c r="AD318" s="35"/>
      <c r="AE318" s="35"/>
      <c r="AT318" s="18" t="s">
        <v>148</v>
      </c>
      <c r="AU318" s="18" t="s">
        <v>82</v>
      </c>
    </row>
    <row r="319" spans="1:65" s="13" customFormat="1" ht="11.25">
      <c r="B319" s="199"/>
      <c r="C319" s="200"/>
      <c r="D319" s="192" t="s">
        <v>152</v>
      </c>
      <c r="E319" s="201" t="s">
        <v>19</v>
      </c>
      <c r="F319" s="202" t="s">
        <v>404</v>
      </c>
      <c r="G319" s="200"/>
      <c r="H319" s="201" t="s">
        <v>19</v>
      </c>
      <c r="I319" s="203"/>
      <c r="J319" s="200"/>
      <c r="K319" s="200"/>
      <c r="L319" s="204"/>
      <c r="M319" s="205"/>
      <c r="N319" s="206"/>
      <c r="O319" s="206"/>
      <c r="P319" s="206"/>
      <c r="Q319" s="206"/>
      <c r="R319" s="206"/>
      <c r="S319" s="206"/>
      <c r="T319" s="207"/>
      <c r="AT319" s="208" t="s">
        <v>152</v>
      </c>
      <c r="AU319" s="208" t="s">
        <v>82</v>
      </c>
      <c r="AV319" s="13" t="s">
        <v>80</v>
      </c>
      <c r="AW319" s="13" t="s">
        <v>35</v>
      </c>
      <c r="AX319" s="13" t="s">
        <v>73</v>
      </c>
      <c r="AY319" s="208" t="s">
        <v>139</v>
      </c>
    </row>
    <row r="320" spans="1:65" s="14" customFormat="1" ht="11.25">
      <c r="B320" s="209"/>
      <c r="C320" s="210"/>
      <c r="D320" s="192" t="s">
        <v>152</v>
      </c>
      <c r="E320" s="211" t="s">
        <v>19</v>
      </c>
      <c r="F320" s="212" t="s">
        <v>405</v>
      </c>
      <c r="G320" s="210"/>
      <c r="H320" s="213">
        <v>28.125</v>
      </c>
      <c r="I320" s="214"/>
      <c r="J320" s="210"/>
      <c r="K320" s="210"/>
      <c r="L320" s="215"/>
      <c r="M320" s="216"/>
      <c r="N320" s="217"/>
      <c r="O320" s="217"/>
      <c r="P320" s="217"/>
      <c r="Q320" s="217"/>
      <c r="R320" s="217"/>
      <c r="S320" s="217"/>
      <c r="T320" s="218"/>
      <c r="AT320" s="219" t="s">
        <v>152</v>
      </c>
      <c r="AU320" s="219" t="s">
        <v>82</v>
      </c>
      <c r="AV320" s="14" t="s">
        <v>82</v>
      </c>
      <c r="AW320" s="14" t="s">
        <v>35</v>
      </c>
      <c r="AX320" s="14" t="s">
        <v>73</v>
      </c>
      <c r="AY320" s="219" t="s">
        <v>139</v>
      </c>
    </row>
    <row r="321" spans="1:65" s="15" customFormat="1" ht="11.25">
      <c r="B321" s="220"/>
      <c r="C321" s="221"/>
      <c r="D321" s="192" t="s">
        <v>152</v>
      </c>
      <c r="E321" s="222" t="s">
        <v>19</v>
      </c>
      <c r="F321" s="223" t="s">
        <v>155</v>
      </c>
      <c r="G321" s="221"/>
      <c r="H321" s="224">
        <v>28.125</v>
      </c>
      <c r="I321" s="225"/>
      <c r="J321" s="221"/>
      <c r="K321" s="221"/>
      <c r="L321" s="226"/>
      <c r="M321" s="227"/>
      <c r="N321" s="228"/>
      <c r="O321" s="228"/>
      <c r="P321" s="228"/>
      <c r="Q321" s="228"/>
      <c r="R321" s="228"/>
      <c r="S321" s="228"/>
      <c r="T321" s="229"/>
      <c r="AT321" s="230" t="s">
        <v>152</v>
      </c>
      <c r="AU321" s="230" t="s">
        <v>82</v>
      </c>
      <c r="AV321" s="15" t="s">
        <v>146</v>
      </c>
      <c r="AW321" s="15" t="s">
        <v>35</v>
      </c>
      <c r="AX321" s="15" t="s">
        <v>80</v>
      </c>
      <c r="AY321" s="230" t="s">
        <v>139</v>
      </c>
    </row>
    <row r="322" spans="1:65" s="2" customFormat="1" ht="24.2" customHeight="1">
      <c r="A322" s="35"/>
      <c r="B322" s="36"/>
      <c r="C322" s="179" t="s">
        <v>406</v>
      </c>
      <c r="D322" s="179" t="s">
        <v>141</v>
      </c>
      <c r="E322" s="180" t="s">
        <v>407</v>
      </c>
      <c r="F322" s="181" t="s">
        <v>408</v>
      </c>
      <c r="G322" s="182" t="s">
        <v>158</v>
      </c>
      <c r="H322" s="183">
        <v>24</v>
      </c>
      <c r="I322" s="184"/>
      <c r="J322" s="185">
        <f>ROUND(I322*H322,2)</f>
        <v>0</v>
      </c>
      <c r="K322" s="181" t="s">
        <v>145</v>
      </c>
      <c r="L322" s="40"/>
      <c r="M322" s="186" t="s">
        <v>19</v>
      </c>
      <c r="N322" s="187" t="s">
        <v>44</v>
      </c>
      <c r="O322" s="65"/>
      <c r="P322" s="188">
        <f>O322*H322</f>
        <v>0</v>
      </c>
      <c r="Q322" s="188">
        <v>0</v>
      </c>
      <c r="R322" s="188">
        <f>Q322*H322</f>
        <v>0</v>
      </c>
      <c r="S322" s="188">
        <v>0</v>
      </c>
      <c r="T322" s="189">
        <f>S322*H322</f>
        <v>0</v>
      </c>
      <c r="U322" s="35"/>
      <c r="V322" s="35"/>
      <c r="W322" s="35"/>
      <c r="X322" s="35"/>
      <c r="Y322" s="35"/>
      <c r="Z322" s="35"/>
      <c r="AA322" s="35"/>
      <c r="AB322" s="35"/>
      <c r="AC322" s="35"/>
      <c r="AD322" s="35"/>
      <c r="AE322" s="35"/>
      <c r="AR322" s="190" t="s">
        <v>146</v>
      </c>
      <c r="AT322" s="190" t="s">
        <v>141</v>
      </c>
      <c r="AU322" s="190" t="s">
        <v>82</v>
      </c>
      <c r="AY322" s="18" t="s">
        <v>139</v>
      </c>
      <c r="BE322" s="191">
        <f>IF(N322="základní",J322,0)</f>
        <v>0</v>
      </c>
      <c r="BF322" s="191">
        <f>IF(N322="snížená",J322,0)</f>
        <v>0</v>
      </c>
      <c r="BG322" s="191">
        <f>IF(N322="zákl. přenesená",J322,0)</f>
        <v>0</v>
      </c>
      <c r="BH322" s="191">
        <f>IF(N322="sníž. přenesená",J322,0)</f>
        <v>0</v>
      </c>
      <c r="BI322" s="191">
        <f>IF(N322="nulová",J322,0)</f>
        <v>0</v>
      </c>
      <c r="BJ322" s="18" t="s">
        <v>80</v>
      </c>
      <c r="BK322" s="191">
        <f>ROUND(I322*H322,2)</f>
        <v>0</v>
      </c>
      <c r="BL322" s="18" t="s">
        <v>146</v>
      </c>
      <c r="BM322" s="190" t="s">
        <v>409</v>
      </c>
    </row>
    <row r="323" spans="1:65" s="2" customFormat="1" ht="39">
      <c r="A323" s="35"/>
      <c r="B323" s="36"/>
      <c r="C323" s="37"/>
      <c r="D323" s="192" t="s">
        <v>148</v>
      </c>
      <c r="E323" s="37"/>
      <c r="F323" s="193" t="s">
        <v>410</v>
      </c>
      <c r="G323" s="37"/>
      <c r="H323" s="37"/>
      <c r="I323" s="194"/>
      <c r="J323" s="37"/>
      <c r="K323" s="37"/>
      <c r="L323" s="40"/>
      <c r="M323" s="195"/>
      <c r="N323" s="196"/>
      <c r="O323" s="65"/>
      <c r="P323" s="65"/>
      <c r="Q323" s="65"/>
      <c r="R323" s="65"/>
      <c r="S323" s="65"/>
      <c r="T323" s="66"/>
      <c r="U323" s="35"/>
      <c r="V323" s="35"/>
      <c r="W323" s="35"/>
      <c r="X323" s="35"/>
      <c r="Y323" s="35"/>
      <c r="Z323" s="35"/>
      <c r="AA323" s="35"/>
      <c r="AB323" s="35"/>
      <c r="AC323" s="35"/>
      <c r="AD323" s="35"/>
      <c r="AE323" s="35"/>
      <c r="AT323" s="18" t="s">
        <v>148</v>
      </c>
      <c r="AU323" s="18" t="s">
        <v>82</v>
      </c>
    </row>
    <row r="324" spans="1:65" s="2" customFormat="1" ht="11.25">
      <c r="A324" s="35"/>
      <c r="B324" s="36"/>
      <c r="C324" s="37"/>
      <c r="D324" s="197" t="s">
        <v>150</v>
      </c>
      <c r="E324" s="37"/>
      <c r="F324" s="198" t="s">
        <v>411</v>
      </c>
      <c r="G324" s="37"/>
      <c r="H324" s="37"/>
      <c r="I324" s="194"/>
      <c r="J324" s="37"/>
      <c r="K324" s="37"/>
      <c r="L324" s="40"/>
      <c r="M324" s="195"/>
      <c r="N324" s="196"/>
      <c r="O324" s="65"/>
      <c r="P324" s="65"/>
      <c r="Q324" s="65"/>
      <c r="R324" s="65"/>
      <c r="S324" s="65"/>
      <c r="T324" s="66"/>
      <c r="U324" s="35"/>
      <c r="V324" s="35"/>
      <c r="W324" s="35"/>
      <c r="X324" s="35"/>
      <c r="Y324" s="35"/>
      <c r="Z324" s="35"/>
      <c r="AA324" s="35"/>
      <c r="AB324" s="35"/>
      <c r="AC324" s="35"/>
      <c r="AD324" s="35"/>
      <c r="AE324" s="35"/>
      <c r="AT324" s="18" t="s">
        <v>150</v>
      </c>
      <c r="AU324" s="18" t="s">
        <v>82</v>
      </c>
    </row>
    <row r="325" spans="1:65" s="13" customFormat="1" ht="22.5">
      <c r="B325" s="199"/>
      <c r="C325" s="200"/>
      <c r="D325" s="192" t="s">
        <v>152</v>
      </c>
      <c r="E325" s="201" t="s">
        <v>19</v>
      </c>
      <c r="F325" s="202" t="s">
        <v>412</v>
      </c>
      <c r="G325" s="200"/>
      <c r="H325" s="201" t="s">
        <v>19</v>
      </c>
      <c r="I325" s="203"/>
      <c r="J325" s="200"/>
      <c r="K325" s="200"/>
      <c r="L325" s="204"/>
      <c r="M325" s="205"/>
      <c r="N325" s="206"/>
      <c r="O325" s="206"/>
      <c r="P325" s="206"/>
      <c r="Q325" s="206"/>
      <c r="R325" s="206"/>
      <c r="S325" s="206"/>
      <c r="T325" s="207"/>
      <c r="AT325" s="208" t="s">
        <v>152</v>
      </c>
      <c r="AU325" s="208" t="s">
        <v>82</v>
      </c>
      <c r="AV325" s="13" t="s">
        <v>80</v>
      </c>
      <c r="AW325" s="13" t="s">
        <v>35</v>
      </c>
      <c r="AX325" s="13" t="s">
        <v>73</v>
      </c>
      <c r="AY325" s="208" t="s">
        <v>139</v>
      </c>
    </row>
    <row r="326" spans="1:65" s="14" customFormat="1" ht="11.25">
      <c r="B326" s="209"/>
      <c r="C326" s="210"/>
      <c r="D326" s="192" t="s">
        <v>152</v>
      </c>
      <c r="E326" s="211" t="s">
        <v>19</v>
      </c>
      <c r="F326" s="212" t="s">
        <v>413</v>
      </c>
      <c r="G326" s="210"/>
      <c r="H326" s="213">
        <v>24</v>
      </c>
      <c r="I326" s="214"/>
      <c r="J326" s="210"/>
      <c r="K326" s="210"/>
      <c r="L326" s="215"/>
      <c r="M326" s="216"/>
      <c r="N326" s="217"/>
      <c r="O326" s="217"/>
      <c r="P326" s="217"/>
      <c r="Q326" s="217"/>
      <c r="R326" s="217"/>
      <c r="S326" s="217"/>
      <c r="T326" s="218"/>
      <c r="AT326" s="219" t="s">
        <v>152</v>
      </c>
      <c r="AU326" s="219" t="s">
        <v>82</v>
      </c>
      <c r="AV326" s="14" t="s">
        <v>82</v>
      </c>
      <c r="AW326" s="14" t="s">
        <v>35</v>
      </c>
      <c r="AX326" s="14" t="s">
        <v>73</v>
      </c>
      <c r="AY326" s="219" t="s">
        <v>139</v>
      </c>
    </row>
    <row r="327" spans="1:65" s="15" customFormat="1" ht="11.25">
      <c r="B327" s="220"/>
      <c r="C327" s="221"/>
      <c r="D327" s="192" t="s">
        <v>152</v>
      </c>
      <c r="E327" s="222" t="s">
        <v>19</v>
      </c>
      <c r="F327" s="223" t="s">
        <v>155</v>
      </c>
      <c r="G327" s="221"/>
      <c r="H327" s="224">
        <v>24</v>
      </c>
      <c r="I327" s="225"/>
      <c r="J327" s="221"/>
      <c r="K327" s="221"/>
      <c r="L327" s="226"/>
      <c r="M327" s="227"/>
      <c r="N327" s="228"/>
      <c r="O327" s="228"/>
      <c r="P327" s="228"/>
      <c r="Q327" s="228"/>
      <c r="R327" s="228"/>
      <c r="S327" s="228"/>
      <c r="T327" s="229"/>
      <c r="AT327" s="230" t="s">
        <v>152</v>
      </c>
      <c r="AU327" s="230" t="s">
        <v>82</v>
      </c>
      <c r="AV327" s="15" t="s">
        <v>146</v>
      </c>
      <c r="AW327" s="15" t="s">
        <v>35</v>
      </c>
      <c r="AX327" s="15" t="s">
        <v>80</v>
      </c>
      <c r="AY327" s="230" t="s">
        <v>139</v>
      </c>
    </row>
    <row r="328" spans="1:65" s="2" customFormat="1" ht="21.75" customHeight="1">
      <c r="A328" s="35"/>
      <c r="B328" s="36"/>
      <c r="C328" s="231" t="s">
        <v>414</v>
      </c>
      <c r="D328" s="231" t="s">
        <v>227</v>
      </c>
      <c r="E328" s="232" t="s">
        <v>415</v>
      </c>
      <c r="F328" s="233" t="s">
        <v>416</v>
      </c>
      <c r="G328" s="234" t="s">
        <v>230</v>
      </c>
      <c r="H328" s="235">
        <v>0.16300000000000001</v>
      </c>
      <c r="I328" s="236"/>
      <c r="J328" s="237">
        <f>ROUND(I328*H328,2)</f>
        <v>0</v>
      </c>
      <c r="K328" s="233" t="s">
        <v>145</v>
      </c>
      <c r="L328" s="238"/>
      <c r="M328" s="239" t="s">
        <v>19</v>
      </c>
      <c r="N328" s="240" t="s">
        <v>44</v>
      </c>
      <c r="O328" s="65"/>
      <c r="P328" s="188">
        <f>O328*H328</f>
        <v>0</v>
      </c>
      <c r="Q328" s="188">
        <v>1</v>
      </c>
      <c r="R328" s="188">
        <f>Q328*H328</f>
        <v>0.16300000000000001</v>
      </c>
      <c r="S328" s="188">
        <v>0</v>
      </c>
      <c r="T328" s="189">
        <f>S328*H328</f>
        <v>0</v>
      </c>
      <c r="U328" s="35"/>
      <c r="V328" s="35"/>
      <c r="W328" s="35"/>
      <c r="X328" s="35"/>
      <c r="Y328" s="35"/>
      <c r="Z328" s="35"/>
      <c r="AA328" s="35"/>
      <c r="AB328" s="35"/>
      <c r="AC328" s="35"/>
      <c r="AD328" s="35"/>
      <c r="AE328" s="35"/>
      <c r="AR328" s="190" t="s">
        <v>210</v>
      </c>
      <c r="AT328" s="190" t="s">
        <v>227</v>
      </c>
      <c r="AU328" s="190" t="s">
        <v>82</v>
      </c>
      <c r="AY328" s="18" t="s">
        <v>139</v>
      </c>
      <c r="BE328" s="191">
        <f>IF(N328="základní",J328,0)</f>
        <v>0</v>
      </c>
      <c r="BF328" s="191">
        <f>IF(N328="snížená",J328,0)</f>
        <v>0</v>
      </c>
      <c r="BG328" s="191">
        <f>IF(N328="zákl. přenesená",J328,0)</f>
        <v>0</v>
      </c>
      <c r="BH328" s="191">
        <f>IF(N328="sníž. přenesená",J328,0)</f>
        <v>0</v>
      </c>
      <c r="BI328" s="191">
        <f>IF(N328="nulová",J328,0)</f>
        <v>0</v>
      </c>
      <c r="BJ328" s="18" t="s">
        <v>80</v>
      </c>
      <c r="BK328" s="191">
        <f>ROUND(I328*H328,2)</f>
        <v>0</v>
      </c>
      <c r="BL328" s="18" t="s">
        <v>146</v>
      </c>
      <c r="BM328" s="190" t="s">
        <v>417</v>
      </c>
    </row>
    <row r="329" spans="1:65" s="2" customFormat="1" ht="11.25">
      <c r="A329" s="35"/>
      <c r="B329" s="36"/>
      <c r="C329" s="37"/>
      <c r="D329" s="192" t="s">
        <v>148</v>
      </c>
      <c r="E329" s="37"/>
      <c r="F329" s="193" t="s">
        <v>416</v>
      </c>
      <c r="G329" s="37"/>
      <c r="H329" s="37"/>
      <c r="I329" s="194"/>
      <c r="J329" s="37"/>
      <c r="K329" s="37"/>
      <c r="L329" s="40"/>
      <c r="M329" s="195"/>
      <c r="N329" s="196"/>
      <c r="O329" s="65"/>
      <c r="P329" s="65"/>
      <c r="Q329" s="65"/>
      <c r="R329" s="65"/>
      <c r="S329" s="65"/>
      <c r="T329" s="66"/>
      <c r="U329" s="35"/>
      <c r="V329" s="35"/>
      <c r="W329" s="35"/>
      <c r="X329" s="35"/>
      <c r="Y329" s="35"/>
      <c r="Z329" s="35"/>
      <c r="AA329" s="35"/>
      <c r="AB329" s="35"/>
      <c r="AC329" s="35"/>
      <c r="AD329" s="35"/>
      <c r="AE329" s="35"/>
      <c r="AT329" s="18" t="s">
        <v>148</v>
      </c>
      <c r="AU329" s="18" t="s">
        <v>82</v>
      </c>
    </row>
    <row r="330" spans="1:65" s="13" customFormat="1" ht="22.5">
      <c r="B330" s="199"/>
      <c r="C330" s="200"/>
      <c r="D330" s="192" t="s">
        <v>152</v>
      </c>
      <c r="E330" s="201" t="s">
        <v>19</v>
      </c>
      <c r="F330" s="202" t="s">
        <v>418</v>
      </c>
      <c r="G330" s="200"/>
      <c r="H330" s="201" t="s">
        <v>19</v>
      </c>
      <c r="I330" s="203"/>
      <c r="J330" s="200"/>
      <c r="K330" s="200"/>
      <c r="L330" s="204"/>
      <c r="M330" s="205"/>
      <c r="N330" s="206"/>
      <c r="O330" s="206"/>
      <c r="P330" s="206"/>
      <c r="Q330" s="206"/>
      <c r="R330" s="206"/>
      <c r="S330" s="206"/>
      <c r="T330" s="207"/>
      <c r="AT330" s="208" t="s">
        <v>152</v>
      </c>
      <c r="AU330" s="208" t="s">
        <v>82</v>
      </c>
      <c r="AV330" s="13" t="s">
        <v>80</v>
      </c>
      <c r="AW330" s="13" t="s">
        <v>35</v>
      </c>
      <c r="AX330" s="13" t="s">
        <v>73</v>
      </c>
      <c r="AY330" s="208" t="s">
        <v>139</v>
      </c>
    </row>
    <row r="331" spans="1:65" s="14" customFormat="1" ht="11.25">
      <c r="B331" s="209"/>
      <c r="C331" s="210"/>
      <c r="D331" s="192" t="s">
        <v>152</v>
      </c>
      <c r="E331" s="211" t="s">
        <v>19</v>
      </c>
      <c r="F331" s="212" t="s">
        <v>419</v>
      </c>
      <c r="G331" s="210"/>
      <c r="H331" s="213">
        <v>0.16300000000000001</v>
      </c>
      <c r="I331" s="214"/>
      <c r="J331" s="210"/>
      <c r="K331" s="210"/>
      <c r="L331" s="215"/>
      <c r="M331" s="216"/>
      <c r="N331" s="217"/>
      <c r="O331" s="217"/>
      <c r="P331" s="217"/>
      <c r="Q331" s="217"/>
      <c r="R331" s="217"/>
      <c r="S331" s="217"/>
      <c r="T331" s="218"/>
      <c r="AT331" s="219" t="s">
        <v>152</v>
      </c>
      <c r="AU331" s="219" t="s">
        <v>82</v>
      </c>
      <c r="AV331" s="14" t="s">
        <v>82</v>
      </c>
      <c r="AW331" s="14" t="s">
        <v>35</v>
      </c>
      <c r="AX331" s="14" t="s">
        <v>73</v>
      </c>
      <c r="AY331" s="219" t="s">
        <v>139</v>
      </c>
    </row>
    <row r="332" spans="1:65" s="15" customFormat="1" ht="11.25">
      <c r="B332" s="220"/>
      <c r="C332" s="221"/>
      <c r="D332" s="192" t="s">
        <v>152</v>
      </c>
      <c r="E332" s="222" t="s">
        <v>19</v>
      </c>
      <c r="F332" s="223" t="s">
        <v>155</v>
      </c>
      <c r="G332" s="221"/>
      <c r="H332" s="224">
        <v>0.16300000000000001</v>
      </c>
      <c r="I332" s="225"/>
      <c r="J332" s="221"/>
      <c r="K332" s="221"/>
      <c r="L332" s="226"/>
      <c r="M332" s="227"/>
      <c r="N332" s="228"/>
      <c r="O332" s="228"/>
      <c r="P332" s="228"/>
      <c r="Q332" s="228"/>
      <c r="R332" s="228"/>
      <c r="S332" s="228"/>
      <c r="T332" s="229"/>
      <c r="AT332" s="230" t="s">
        <v>152</v>
      </c>
      <c r="AU332" s="230" t="s">
        <v>82</v>
      </c>
      <c r="AV332" s="15" t="s">
        <v>146</v>
      </c>
      <c r="AW332" s="15" t="s">
        <v>35</v>
      </c>
      <c r="AX332" s="15" t="s">
        <v>80</v>
      </c>
      <c r="AY332" s="230" t="s">
        <v>139</v>
      </c>
    </row>
    <row r="333" spans="1:65" s="2" customFormat="1" ht="24.2" customHeight="1">
      <c r="A333" s="35"/>
      <c r="B333" s="36"/>
      <c r="C333" s="179" t="s">
        <v>420</v>
      </c>
      <c r="D333" s="179" t="s">
        <v>141</v>
      </c>
      <c r="E333" s="180" t="s">
        <v>421</v>
      </c>
      <c r="F333" s="181" t="s">
        <v>422</v>
      </c>
      <c r="G333" s="182" t="s">
        <v>158</v>
      </c>
      <c r="H333" s="183">
        <v>24</v>
      </c>
      <c r="I333" s="184"/>
      <c r="J333" s="185">
        <f>ROUND(I333*H333,2)</f>
        <v>0</v>
      </c>
      <c r="K333" s="181" t="s">
        <v>145</v>
      </c>
      <c r="L333" s="40"/>
      <c r="M333" s="186" t="s">
        <v>19</v>
      </c>
      <c r="N333" s="187" t="s">
        <v>44</v>
      </c>
      <c r="O333" s="65"/>
      <c r="P333" s="188">
        <f>O333*H333</f>
        <v>0</v>
      </c>
      <c r="Q333" s="188">
        <v>0</v>
      </c>
      <c r="R333" s="188">
        <f>Q333*H333</f>
        <v>0</v>
      </c>
      <c r="S333" s="188">
        <v>0</v>
      </c>
      <c r="T333" s="189">
        <f>S333*H333</f>
        <v>0</v>
      </c>
      <c r="U333" s="35"/>
      <c r="V333" s="35"/>
      <c r="W333" s="35"/>
      <c r="X333" s="35"/>
      <c r="Y333" s="35"/>
      <c r="Z333" s="35"/>
      <c r="AA333" s="35"/>
      <c r="AB333" s="35"/>
      <c r="AC333" s="35"/>
      <c r="AD333" s="35"/>
      <c r="AE333" s="35"/>
      <c r="AR333" s="190" t="s">
        <v>146</v>
      </c>
      <c r="AT333" s="190" t="s">
        <v>141</v>
      </c>
      <c r="AU333" s="190" t="s">
        <v>82</v>
      </c>
      <c r="AY333" s="18" t="s">
        <v>139</v>
      </c>
      <c r="BE333" s="191">
        <f>IF(N333="základní",J333,0)</f>
        <v>0</v>
      </c>
      <c r="BF333" s="191">
        <f>IF(N333="snížená",J333,0)</f>
        <v>0</v>
      </c>
      <c r="BG333" s="191">
        <f>IF(N333="zákl. přenesená",J333,0)</f>
        <v>0</v>
      </c>
      <c r="BH333" s="191">
        <f>IF(N333="sníž. přenesená",J333,0)</f>
        <v>0</v>
      </c>
      <c r="BI333" s="191">
        <f>IF(N333="nulová",J333,0)</f>
        <v>0</v>
      </c>
      <c r="BJ333" s="18" t="s">
        <v>80</v>
      </c>
      <c r="BK333" s="191">
        <f>ROUND(I333*H333,2)</f>
        <v>0</v>
      </c>
      <c r="BL333" s="18" t="s">
        <v>146</v>
      </c>
      <c r="BM333" s="190" t="s">
        <v>423</v>
      </c>
    </row>
    <row r="334" spans="1:65" s="2" customFormat="1" ht="29.25">
      <c r="A334" s="35"/>
      <c r="B334" s="36"/>
      <c r="C334" s="37"/>
      <c r="D334" s="192" t="s">
        <v>148</v>
      </c>
      <c r="E334" s="37"/>
      <c r="F334" s="193" t="s">
        <v>424</v>
      </c>
      <c r="G334" s="37"/>
      <c r="H334" s="37"/>
      <c r="I334" s="194"/>
      <c r="J334" s="37"/>
      <c r="K334" s="37"/>
      <c r="L334" s="40"/>
      <c r="M334" s="195"/>
      <c r="N334" s="196"/>
      <c r="O334" s="65"/>
      <c r="P334" s="65"/>
      <c r="Q334" s="65"/>
      <c r="R334" s="65"/>
      <c r="S334" s="65"/>
      <c r="T334" s="66"/>
      <c r="U334" s="35"/>
      <c r="V334" s="35"/>
      <c r="W334" s="35"/>
      <c r="X334" s="35"/>
      <c r="Y334" s="35"/>
      <c r="Z334" s="35"/>
      <c r="AA334" s="35"/>
      <c r="AB334" s="35"/>
      <c r="AC334" s="35"/>
      <c r="AD334" s="35"/>
      <c r="AE334" s="35"/>
      <c r="AT334" s="18" t="s">
        <v>148</v>
      </c>
      <c r="AU334" s="18" t="s">
        <v>82</v>
      </c>
    </row>
    <row r="335" spans="1:65" s="2" customFormat="1" ht="11.25">
      <c r="A335" s="35"/>
      <c r="B335" s="36"/>
      <c r="C335" s="37"/>
      <c r="D335" s="197" t="s">
        <v>150</v>
      </c>
      <c r="E335" s="37"/>
      <c r="F335" s="198" t="s">
        <v>425</v>
      </c>
      <c r="G335" s="37"/>
      <c r="H335" s="37"/>
      <c r="I335" s="194"/>
      <c r="J335" s="37"/>
      <c r="K335" s="37"/>
      <c r="L335" s="40"/>
      <c r="M335" s="195"/>
      <c r="N335" s="196"/>
      <c r="O335" s="65"/>
      <c r="P335" s="65"/>
      <c r="Q335" s="65"/>
      <c r="R335" s="65"/>
      <c r="S335" s="65"/>
      <c r="T335" s="66"/>
      <c r="U335" s="35"/>
      <c r="V335" s="35"/>
      <c r="W335" s="35"/>
      <c r="X335" s="35"/>
      <c r="Y335" s="35"/>
      <c r="Z335" s="35"/>
      <c r="AA335" s="35"/>
      <c r="AB335" s="35"/>
      <c r="AC335" s="35"/>
      <c r="AD335" s="35"/>
      <c r="AE335" s="35"/>
      <c r="AT335" s="18" t="s">
        <v>150</v>
      </c>
      <c r="AU335" s="18" t="s">
        <v>82</v>
      </c>
    </row>
    <row r="336" spans="1:65" s="13" customFormat="1" ht="22.5">
      <c r="B336" s="199"/>
      <c r="C336" s="200"/>
      <c r="D336" s="192" t="s">
        <v>152</v>
      </c>
      <c r="E336" s="201" t="s">
        <v>19</v>
      </c>
      <c r="F336" s="202" t="s">
        <v>426</v>
      </c>
      <c r="G336" s="200"/>
      <c r="H336" s="201" t="s">
        <v>19</v>
      </c>
      <c r="I336" s="203"/>
      <c r="J336" s="200"/>
      <c r="K336" s="200"/>
      <c r="L336" s="204"/>
      <c r="M336" s="205"/>
      <c r="N336" s="206"/>
      <c r="O336" s="206"/>
      <c r="P336" s="206"/>
      <c r="Q336" s="206"/>
      <c r="R336" s="206"/>
      <c r="S336" s="206"/>
      <c r="T336" s="207"/>
      <c r="AT336" s="208" t="s">
        <v>152</v>
      </c>
      <c r="AU336" s="208" t="s">
        <v>82</v>
      </c>
      <c r="AV336" s="13" t="s">
        <v>80</v>
      </c>
      <c r="AW336" s="13" t="s">
        <v>35</v>
      </c>
      <c r="AX336" s="13" t="s">
        <v>73</v>
      </c>
      <c r="AY336" s="208" t="s">
        <v>139</v>
      </c>
    </row>
    <row r="337" spans="1:65" s="14" customFormat="1" ht="11.25">
      <c r="B337" s="209"/>
      <c r="C337" s="210"/>
      <c r="D337" s="192" t="s">
        <v>152</v>
      </c>
      <c r="E337" s="211" t="s">
        <v>19</v>
      </c>
      <c r="F337" s="212" t="s">
        <v>413</v>
      </c>
      <c r="G337" s="210"/>
      <c r="H337" s="213">
        <v>24</v>
      </c>
      <c r="I337" s="214"/>
      <c r="J337" s="210"/>
      <c r="K337" s="210"/>
      <c r="L337" s="215"/>
      <c r="M337" s="216"/>
      <c r="N337" s="217"/>
      <c r="O337" s="217"/>
      <c r="P337" s="217"/>
      <c r="Q337" s="217"/>
      <c r="R337" s="217"/>
      <c r="S337" s="217"/>
      <c r="T337" s="218"/>
      <c r="AT337" s="219" t="s">
        <v>152</v>
      </c>
      <c r="AU337" s="219" t="s">
        <v>82</v>
      </c>
      <c r="AV337" s="14" t="s">
        <v>82</v>
      </c>
      <c r="AW337" s="14" t="s">
        <v>35</v>
      </c>
      <c r="AX337" s="14" t="s">
        <v>73</v>
      </c>
      <c r="AY337" s="219" t="s">
        <v>139</v>
      </c>
    </row>
    <row r="338" spans="1:65" s="15" customFormat="1" ht="11.25">
      <c r="B338" s="220"/>
      <c r="C338" s="221"/>
      <c r="D338" s="192" t="s">
        <v>152</v>
      </c>
      <c r="E338" s="222" t="s">
        <v>19</v>
      </c>
      <c r="F338" s="223" t="s">
        <v>155</v>
      </c>
      <c r="G338" s="221"/>
      <c r="H338" s="224">
        <v>24</v>
      </c>
      <c r="I338" s="225"/>
      <c r="J338" s="221"/>
      <c r="K338" s="221"/>
      <c r="L338" s="226"/>
      <c r="M338" s="227"/>
      <c r="N338" s="228"/>
      <c r="O338" s="228"/>
      <c r="P338" s="228"/>
      <c r="Q338" s="228"/>
      <c r="R338" s="228"/>
      <c r="S338" s="228"/>
      <c r="T338" s="229"/>
      <c r="AT338" s="230" t="s">
        <v>152</v>
      </c>
      <c r="AU338" s="230" t="s">
        <v>82</v>
      </c>
      <c r="AV338" s="15" t="s">
        <v>146</v>
      </c>
      <c r="AW338" s="15" t="s">
        <v>35</v>
      </c>
      <c r="AX338" s="15" t="s">
        <v>80</v>
      </c>
      <c r="AY338" s="230" t="s">
        <v>139</v>
      </c>
    </row>
    <row r="339" spans="1:65" s="2" customFormat="1" ht="21.75" customHeight="1">
      <c r="A339" s="35"/>
      <c r="B339" s="36"/>
      <c r="C339" s="179" t="s">
        <v>427</v>
      </c>
      <c r="D339" s="179" t="s">
        <v>141</v>
      </c>
      <c r="E339" s="180" t="s">
        <v>428</v>
      </c>
      <c r="F339" s="181" t="s">
        <v>429</v>
      </c>
      <c r="G339" s="182" t="s">
        <v>199</v>
      </c>
      <c r="H339" s="183">
        <v>11.445</v>
      </c>
      <c r="I339" s="184"/>
      <c r="J339" s="185">
        <f>ROUND(I339*H339,2)</f>
        <v>0</v>
      </c>
      <c r="K339" s="181" t="s">
        <v>145</v>
      </c>
      <c r="L339" s="40"/>
      <c r="M339" s="186" t="s">
        <v>19</v>
      </c>
      <c r="N339" s="187" t="s">
        <v>44</v>
      </c>
      <c r="O339" s="65"/>
      <c r="P339" s="188">
        <f>O339*H339</f>
        <v>0</v>
      </c>
      <c r="Q339" s="188">
        <v>2.5505399999999998</v>
      </c>
      <c r="R339" s="188">
        <f>Q339*H339</f>
        <v>29.190930299999998</v>
      </c>
      <c r="S339" s="188">
        <v>0</v>
      </c>
      <c r="T339" s="189">
        <f>S339*H339</f>
        <v>0</v>
      </c>
      <c r="U339" s="35"/>
      <c r="V339" s="35"/>
      <c r="W339" s="35"/>
      <c r="X339" s="35"/>
      <c r="Y339" s="35"/>
      <c r="Z339" s="35"/>
      <c r="AA339" s="35"/>
      <c r="AB339" s="35"/>
      <c r="AC339" s="35"/>
      <c r="AD339" s="35"/>
      <c r="AE339" s="35"/>
      <c r="AR339" s="190" t="s">
        <v>146</v>
      </c>
      <c r="AT339" s="190" t="s">
        <v>141</v>
      </c>
      <c r="AU339" s="190" t="s">
        <v>82</v>
      </c>
      <c r="AY339" s="18" t="s">
        <v>139</v>
      </c>
      <c r="BE339" s="191">
        <f>IF(N339="základní",J339,0)</f>
        <v>0</v>
      </c>
      <c r="BF339" s="191">
        <f>IF(N339="snížená",J339,0)</f>
        <v>0</v>
      </c>
      <c r="BG339" s="191">
        <f>IF(N339="zákl. přenesená",J339,0)</f>
        <v>0</v>
      </c>
      <c r="BH339" s="191">
        <f>IF(N339="sníž. přenesená",J339,0)</f>
        <v>0</v>
      </c>
      <c r="BI339" s="191">
        <f>IF(N339="nulová",J339,0)</f>
        <v>0</v>
      </c>
      <c r="BJ339" s="18" t="s">
        <v>80</v>
      </c>
      <c r="BK339" s="191">
        <f>ROUND(I339*H339,2)</f>
        <v>0</v>
      </c>
      <c r="BL339" s="18" t="s">
        <v>146</v>
      </c>
      <c r="BM339" s="190" t="s">
        <v>430</v>
      </c>
    </row>
    <row r="340" spans="1:65" s="2" customFormat="1" ht="19.5">
      <c r="A340" s="35"/>
      <c r="B340" s="36"/>
      <c r="C340" s="37"/>
      <c r="D340" s="192" t="s">
        <v>148</v>
      </c>
      <c r="E340" s="37"/>
      <c r="F340" s="193" t="s">
        <v>431</v>
      </c>
      <c r="G340" s="37"/>
      <c r="H340" s="37"/>
      <c r="I340" s="194"/>
      <c r="J340" s="37"/>
      <c r="K340" s="37"/>
      <c r="L340" s="40"/>
      <c r="M340" s="195"/>
      <c r="N340" s="196"/>
      <c r="O340" s="65"/>
      <c r="P340" s="65"/>
      <c r="Q340" s="65"/>
      <c r="R340" s="65"/>
      <c r="S340" s="65"/>
      <c r="T340" s="66"/>
      <c r="U340" s="35"/>
      <c r="V340" s="35"/>
      <c r="W340" s="35"/>
      <c r="X340" s="35"/>
      <c r="Y340" s="35"/>
      <c r="Z340" s="35"/>
      <c r="AA340" s="35"/>
      <c r="AB340" s="35"/>
      <c r="AC340" s="35"/>
      <c r="AD340" s="35"/>
      <c r="AE340" s="35"/>
      <c r="AT340" s="18" t="s">
        <v>148</v>
      </c>
      <c r="AU340" s="18" t="s">
        <v>82</v>
      </c>
    </row>
    <row r="341" spans="1:65" s="2" customFormat="1" ht="11.25">
      <c r="A341" s="35"/>
      <c r="B341" s="36"/>
      <c r="C341" s="37"/>
      <c r="D341" s="197" t="s">
        <v>150</v>
      </c>
      <c r="E341" s="37"/>
      <c r="F341" s="198" t="s">
        <v>432</v>
      </c>
      <c r="G341" s="37"/>
      <c r="H341" s="37"/>
      <c r="I341" s="194"/>
      <c r="J341" s="37"/>
      <c r="K341" s="37"/>
      <c r="L341" s="40"/>
      <c r="M341" s="195"/>
      <c r="N341" s="196"/>
      <c r="O341" s="65"/>
      <c r="P341" s="65"/>
      <c r="Q341" s="65"/>
      <c r="R341" s="65"/>
      <c r="S341" s="65"/>
      <c r="T341" s="66"/>
      <c r="U341" s="35"/>
      <c r="V341" s="35"/>
      <c r="W341" s="35"/>
      <c r="X341" s="35"/>
      <c r="Y341" s="35"/>
      <c r="Z341" s="35"/>
      <c r="AA341" s="35"/>
      <c r="AB341" s="35"/>
      <c r="AC341" s="35"/>
      <c r="AD341" s="35"/>
      <c r="AE341" s="35"/>
      <c r="AT341" s="18" t="s">
        <v>150</v>
      </c>
      <c r="AU341" s="18" t="s">
        <v>82</v>
      </c>
    </row>
    <row r="342" spans="1:65" s="13" customFormat="1" ht="11.25">
      <c r="B342" s="199"/>
      <c r="C342" s="200"/>
      <c r="D342" s="192" t="s">
        <v>152</v>
      </c>
      <c r="E342" s="201" t="s">
        <v>19</v>
      </c>
      <c r="F342" s="202" t="s">
        <v>433</v>
      </c>
      <c r="G342" s="200"/>
      <c r="H342" s="201" t="s">
        <v>19</v>
      </c>
      <c r="I342" s="203"/>
      <c r="J342" s="200"/>
      <c r="K342" s="200"/>
      <c r="L342" s="204"/>
      <c r="M342" s="205"/>
      <c r="N342" s="206"/>
      <c r="O342" s="206"/>
      <c r="P342" s="206"/>
      <c r="Q342" s="206"/>
      <c r="R342" s="206"/>
      <c r="S342" s="206"/>
      <c r="T342" s="207"/>
      <c r="AT342" s="208" t="s">
        <v>152</v>
      </c>
      <c r="AU342" s="208" t="s">
        <v>82</v>
      </c>
      <c r="AV342" s="13" t="s">
        <v>80</v>
      </c>
      <c r="AW342" s="13" t="s">
        <v>35</v>
      </c>
      <c r="AX342" s="13" t="s">
        <v>73</v>
      </c>
      <c r="AY342" s="208" t="s">
        <v>139</v>
      </c>
    </row>
    <row r="343" spans="1:65" s="14" customFormat="1" ht="11.25">
      <c r="B343" s="209"/>
      <c r="C343" s="210"/>
      <c r="D343" s="192" t="s">
        <v>152</v>
      </c>
      <c r="E343" s="211" t="s">
        <v>19</v>
      </c>
      <c r="F343" s="212" t="s">
        <v>434</v>
      </c>
      <c r="G343" s="210"/>
      <c r="H343" s="213">
        <v>11.445</v>
      </c>
      <c r="I343" s="214"/>
      <c r="J343" s="210"/>
      <c r="K343" s="210"/>
      <c r="L343" s="215"/>
      <c r="M343" s="216"/>
      <c r="N343" s="217"/>
      <c r="O343" s="217"/>
      <c r="P343" s="217"/>
      <c r="Q343" s="217"/>
      <c r="R343" s="217"/>
      <c r="S343" s="217"/>
      <c r="T343" s="218"/>
      <c r="AT343" s="219" t="s">
        <v>152</v>
      </c>
      <c r="AU343" s="219" t="s">
        <v>82</v>
      </c>
      <c r="AV343" s="14" t="s">
        <v>82</v>
      </c>
      <c r="AW343" s="14" t="s">
        <v>35</v>
      </c>
      <c r="AX343" s="14" t="s">
        <v>73</v>
      </c>
      <c r="AY343" s="219" t="s">
        <v>139</v>
      </c>
    </row>
    <row r="344" spans="1:65" s="15" customFormat="1" ht="11.25">
      <c r="B344" s="220"/>
      <c r="C344" s="221"/>
      <c r="D344" s="192" t="s">
        <v>152</v>
      </c>
      <c r="E344" s="222" t="s">
        <v>19</v>
      </c>
      <c r="F344" s="223" t="s">
        <v>155</v>
      </c>
      <c r="G344" s="221"/>
      <c r="H344" s="224">
        <v>11.445</v>
      </c>
      <c r="I344" s="225"/>
      <c r="J344" s="221"/>
      <c r="K344" s="221"/>
      <c r="L344" s="226"/>
      <c r="M344" s="227"/>
      <c r="N344" s="228"/>
      <c r="O344" s="228"/>
      <c r="P344" s="228"/>
      <c r="Q344" s="228"/>
      <c r="R344" s="228"/>
      <c r="S344" s="228"/>
      <c r="T344" s="229"/>
      <c r="AT344" s="230" t="s">
        <v>152</v>
      </c>
      <c r="AU344" s="230" t="s">
        <v>82</v>
      </c>
      <c r="AV344" s="15" t="s">
        <v>146</v>
      </c>
      <c r="AW344" s="15" t="s">
        <v>35</v>
      </c>
      <c r="AX344" s="15" t="s">
        <v>80</v>
      </c>
      <c r="AY344" s="230" t="s">
        <v>139</v>
      </c>
    </row>
    <row r="345" spans="1:65" s="2" customFormat="1" ht="33" customHeight="1">
      <c r="A345" s="35"/>
      <c r="B345" s="36"/>
      <c r="C345" s="179" t="s">
        <v>435</v>
      </c>
      <c r="D345" s="179" t="s">
        <v>141</v>
      </c>
      <c r="E345" s="180" t="s">
        <v>436</v>
      </c>
      <c r="F345" s="181" t="s">
        <v>437</v>
      </c>
      <c r="G345" s="182" t="s">
        <v>199</v>
      </c>
      <c r="H345" s="183">
        <v>11.445</v>
      </c>
      <c r="I345" s="184"/>
      <c r="J345" s="185">
        <f>ROUND(I345*H345,2)</f>
        <v>0</v>
      </c>
      <c r="K345" s="181" t="s">
        <v>145</v>
      </c>
      <c r="L345" s="40"/>
      <c r="M345" s="186" t="s">
        <v>19</v>
      </c>
      <c r="N345" s="187" t="s">
        <v>44</v>
      </c>
      <c r="O345" s="65"/>
      <c r="P345" s="188">
        <f>O345*H345</f>
        <v>0</v>
      </c>
      <c r="Q345" s="188">
        <v>4.8579999999999998E-2</v>
      </c>
      <c r="R345" s="188">
        <f>Q345*H345</f>
        <v>0.55599809999999994</v>
      </c>
      <c r="S345" s="188">
        <v>0</v>
      </c>
      <c r="T345" s="189">
        <f>S345*H345</f>
        <v>0</v>
      </c>
      <c r="U345" s="35"/>
      <c r="V345" s="35"/>
      <c r="W345" s="35"/>
      <c r="X345" s="35"/>
      <c r="Y345" s="35"/>
      <c r="Z345" s="35"/>
      <c r="AA345" s="35"/>
      <c r="AB345" s="35"/>
      <c r="AC345" s="35"/>
      <c r="AD345" s="35"/>
      <c r="AE345" s="35"/>
      <c r="AR345" s="190" t="s">
        <v>146</v>
      </c>
      <c r="AT345" s="190" t="s">
        <v>141</v>
      </c>
      <c r="AU345" s="190" t="s">
        <v>82</v>
      </c>
      <c r="AY345" s="18" t="s">
        <v>139</v>
      </c>
      <c r="BE345" s="191">
        <f>IF(N345="základní",J345,0)</f>
        <v>0</v>
      </c>
      <c r="BF345" s="191">
        <f>IF(N345="snížená",J345,0)</f>
        <v>0</v>
      </c>
      <c r="BG345" s="191">
        <f>IF(N345="zákl. přenesená",J345,0)</f>
        <v>0</v>
      </c>
      <c r="BH345" s="191">
        <f>IF(N345="sníž. přenesená",J345,0)</f>
        <v>0</v>
      </c>
      <c r="BI345" s="191">
        <f>IF(N345="nulová",J345,0)</f>
        <v>0</v>
      </c>
      <c r="BJ345" s="18" t="s">
        <v>80</v>
      </c>
      <c r="BK345" s="191">
        <f>ROUND(I345*H345,2)</f>
        <v>0</v>
      </c>
      <c r="BL345" s="18" t="s">
        <v>146</v>
      </c>
      <c r="BM345" s="190" t="s">
        <v>438</v>
      </c>
    </row>
    <row r="346" spans="1:65" s="2" customFormat="1" ht="19.5">
      <c r="A346" s="35"/>
      <c r="B346" s="36"/>
      <c r="C346" s="37"/>
      <c r="D346" s="192" t="s">
        <v>148</v>
      </c>
      <c r="E346" s="37"/>
      <c r="F346" s="193" t="s">
        <v>439</v>
      </c>
      <c r="G346" s="37"/>
      <c r="H346" s="37"/>
      <c r="I346" s="194"/>
      <c r="J346" s="37"/>
      <c r="K346" s="37"/>
      <c r="L346" s="40"/>
      <c r="M346" s="195"/>
      <c r="N346" s="196"/>
      <c r="O346" s="65"/>
      <c r="P346" s="65"/>
      <c r="Q346" s="65"/>
      <c r="R346" s="65"/>
      <c r="S346" s="65"/>
      <c r="T346" s="66"/>
      <c r="U346" s="35"/>
      <c r="V346" s="35"/>
      <c r="W346" s="35"/>
      <c r="X346" s="35"/>
      <c r="Y346" s="35"/>
      <c r="Z346" s="35"/>
      <c r="AA346" s="35"/>
      <c r="AB346" s="35"/>
      <c r="AC346" s="35"/>
      <c r="AD346" s="35"/>
      <c r="AE346" s="35"/>
      <c r="AT346" s="18" t="s">
        <v>148</v>
      </c>
      <c r="AU346" s="18" t="s">
        <v>82</v>
      </c>
    </row>
    <row r="347" spans="1:65" s="2" customFormat="1" ht="11.25">
      <c r="A347" s="35"/>
      <c r="B347" s="36"/>
      <c r="C347" s="37"/>
      <c r="D347" s="197" t="s">
        <v>150</v>
      </c>
      <c r="E347" s="37"/>
      <c r="F347" s="198" t="s">
        <v>440</v>
      </c>
      <c r="G347" s="37"/>
      <c r="H347" s="37"/>
      <c r="I347" s="194"/>
      <c r="J347" s="37"/>
      <c r="K347" s="37"/>
      <c r="L347" s="40"/>
      <c r="M347" s="195"/>
      <c r="N347" s="196"/>
      <c r="O347" s="65"/>
      <c r="P347" s="65"/>
      <c r="Q347" s="65"/>
      <c r="R347" s="65"/>
      <c r="S347" s="65"/>
      <c r="T347" s="66"/>
      <c r="U347" s="35"/>
      <c r="V347" s="35"/>
      <c r="W347" s="35"/>
      <c r="X347" s="35"/>
      <c r="Y347" s="35"/>
      <c r="Z347" s="35"/>
      <c r="AA347" s="35"/>
      <c r="AB347" s="35"/>
      <c r="AC347" s="35"/>
      <c r="AD347" s="35"/>
      <c r="AE347" s="35"/>
      <c r="AT347" s="18" t="s">
        <v>150</v>
      </c>
      <c r="AU347" s="18" t="s">
        <v>82</v>
      </c>
    </row>
    <row r="348" spans="1:65" s="2" customFormat="1" ht="16.5" customHeight="1">
      <c r="A348" s="35"/>
      <c r="B348" s="36"/>
      <c r="C348" s="179" t="s">
        <v>441</v>
      </c>
      <c r="D348" s="179" t="s">
        <v>141</v>
      </c>
      <c r="E348" s="180" t="s">
        <v>442</v>
      </c>
      <c r="F348" s="181" t="s">
        <v>443</v>
      </c>
      <c r="G348" s="182" t="s">
        <v>144</v>
      </c>
      <c r="H348" s="183">
        <v>7.5</v>
      </c>
      <c r="I348" s="184"/>
      <c r="J348" s="185">
        <f>ROUND(I348*H348,2)</f>
        <v>0</v>
      </c>
      <c r="K348" s="181" t="s">
        <v>145</v>
      </c>
      <c r="L348" s="40"/>
      <c r="M348" s="186" t="s">
        <v>19</v>
      </c>
      <c r="N348" s="187" t="s">
        <v>44</v>
      </c>
      <c r="O348" s="65"/>
      <c r="P348" s="188">
        <f>O348*H348</f>
        <v>0</v>
      </c>
      <c r="Q348" s="188">
        <v>1.4400000000000001E-3</v>
      </c>
      <c r="R348" s="188">
        <f>Q348*H348</f>
        <v>1.0800000000000001E-2</v>
      </c>
      <c r="S348" s="188">
        <v>0</v>
      </c>
      <c r="T348" s="189">
        <f>S348*H348</f>
        <v>0</v>
      </c>
      <c r="U348" s="35"/>
      <c r="V348" s="35"/>
      <c r="W348" s="35"/>
      <c r="X348" s="35"/>
      <c r="Y348" s="35"/>
      <c r="Z348" s="35"/>
      <c r="AA348" s="35"/>
      <c r="AB348" s="35"/>
      <c r="AC348" s="35"/>
      <c r="AD348" s="35"/>
      <c r="AE348" s="35"/>
      <c r="AR348" s="190" t="s">
        <v>146</v>
      </c>
      <c r="AT348" s="190" t="s">
        <v>141</v>
      </c>
      <c r="AU348" s="190" t="s">
        <v>82</v>
      </c>
      <c r="AY348" s="18" t="s">
        <v>139</v>
      </c>
      <c r="BE348" s="191">
        <f>IF(N348="základní",J348,0)</f>
        <v>0</v>
      </c>
      <c r="BF348" s="191">
        <f>IF(N348="snížená",J348,0)</f>
        <v>0</v>
      </c>
      <c r="BG348" s="191">
        <f>IF(N348="zákl. přenesená",J348,0)</f>
        <v>0</v>
      </c>
      <c r="BH348" s="191">
        <f>IF(N348="sníž. přenesená",J348,0)</f>
        <v>0</v>
      </c>
      <c r="BI348" s="191">
        <f>IF(N348="nulová",J348,0)</f>
        <v>0</v>
      </c>
      <c r="BJ348" s="18" t="s">
        <v>80</v>
      </c>
      <c r="BK348" s="191">
        <f>ROUND(I348*H348,2)</f>
        <v>0</v>
      </c>
      <c r="BL348" s="18" t="s">
        <v>146</v>
      </c>
      <c r="BM348" s="190" t="s">
        <v>444</v>
      </c>
    </row>
    <row r="349" spans="1:65" s="2" customFormat="1" ht="11.25">
      <c r="A349" s="35"/>
      <c r="B349" s="36"/>
      <c r="C349" s="37"/>
      <c r="D349" s="192" t="s">
        <v>148</v>
      </c>
      <c r="E349" s="37"/>
      <c r="F349" s="193" t="s">
        <v>445</v>
      </c>
      <c r="G349" s="37"/>
      <c r="H349" s="37"/>
      <c r="I349" s="194"/>
      <c r="J349" s="37"/>
      <c r="K349" s="37"/>
      <c r="L349" s="40"/>
      <c r="M349" s="195"/>
      <c r="N349" s="196"/>
      <c r="O349" s="65"/>
      <c r="P349" s="65"/>
      <c r="Q349" s="65"/>
      <c r="R349" s="65"/>
      <c r="S349" s="65"/>
      <c r="T349" s="66"/>
      <c r="U349" s="35"/>
      <c r="V349" s="35"/>
      <c r="W349" s="35"/>
      <c r="X349" s="35"/>
      <c r="Y349" s="35"/>
      <c r="Z349" s="35"/>
      <c r="AA349" s="35"/>
      <c r="AB349" s="35"/>
      <c r="AC349" s="35"/>
      <c r="AD349" s="35"/>
      <c r="AE349" s="35"/>
      <c r="AT349" s="18" t="s">
        <v>148</v>
      </c>
      <c r="AU349" s="18" t="s">
        <v>82</v>
      </c>
    </row>
    <row r="350" spans="1:65" s="2" customFormat="1" ht="11.25">
      <c r="A350" s="35"/>
      <c r="B350" s="36"/>
      <c r="C350" s="37"/>
      <c r="D350" s="197" t="s">
        <v>150</v>
      </c>
      <c r="E350" s="37"/>
      <c r="F350" s="198" t="s">
        <v>446</v>
      </c>
      <c r="G350" s="37"/>
      <c r="H350" s="37"/>
      <c r="I350" s="194"/>
      <c r="J350" s="37"/>
      <c r="K350" s="37"/>
      <c r="L350" s="40"/>
      <c r="M350" s="195"/>
      <c r="N350" s="196"/>
      <c r="O350" s="65"/>
      <c r="P350" s="65"/>
      <c r="Q350" s="65"/>
      <c r="R350" s="65"/>
      <c r="S350" s="65"/>
      <c r="T350" s="66"/>
      <c r="U350" s="35"/>
      <c r="V350" s="35"/>
      <c r="W350" s="35"/>
      <c r="X350" s="35"/>
      <c r="Y350" s="35"/>
      <c r="Z350" s="35"/>
      <c r="AA350" s="35"/>
      <c r="AB350" s="35"/>
      <c r="AC350" s="35"/>
      <c r="AD350" s="35"/>
      <c r="AE350" s="35"/>
      <c r="AT350" s="18" t="s">
        <v>150</v>
      </c>
      <c r="AU350" s="18" t="s">
        <v>82</v>
      </c>
    </row>
    <row r="351" spans="1:65" s="13" customFormat="1" ht="11.25">
      <c r="B351" s="199"/>
      <c r="C351" s="200"/>
      <c r="D351" s="192" t="s">
        <v>152</v>
      </c>
      <c r="E351" s="201" t="s">
        <v>19</v>
      </c>
      <c r="F351" s="202" t="s">
        <v>447</v>
      </c>
      <c r="G351" s="200"/>
      <c r="H351" s="201" t="s">
        <v>19</v>
      </c>
      <c r="I351" s="203"/>
      <c r="J351" s="200"/>
      <c r="K351" s="200"/>
      <c r="L351" s="204"/>
      <c r="M351" s="205"/>
      <c r="N351" s="206"/>
      <c r="O351" s="206"/>
      <c r="P351" s="206"/>
      <c r="Q351" s="206"/>
      <c r="R351" s="206"/>
      <c r="S351" s="206"/>
      <c r="T351" s="207"/>
      <c r="AT351" s="208" t="s">
        <v>152</v>
      </c>
      <c r="AU351" s="208" t="s">
        <v>82</v>
      </c>
      <c r="AV351" s="13" t="s">
        <v>80</v>
      </c>
      <c r="AW351" s="13" t="s">
        <v>35</v>
      </c>
      <c r="AX351" s="13" t="s">
        <v>73</v>
      </c>
      <c r="AY351" s="208" t="s">
        <v>139</v>
      </c>
    </row>
    <row r="352" spans="1:65" s="14" customFormat="1" ht="11.25">
      <c r="B352" s="209"/>
      <c r="C352" s="210"/>
      <c r="D352" s="192" t="s">
        <v>152</v>
      </c>
      <c r="E352" s="211" t="s">
        <v>19</v>
      </c>
      <c r="F352" s="212" t="s">
        <v>448</v>
      </c>
      <c r="G352" s="210"/>
      <c r="H352" s="213">
        <v>7.5</v>
      </c>
      <c r="I352" s="214"/>
      <c r="J352" s="210"/>
      <c r="K352" s="210"/>
      <c r="L352" s="215"/>
      <c r="M352" s="216"/>
      <c r="N352" s="217"/>
      <c r="O352" s="217"/>
      <c r="P352" s="217"/>
      <c r="Q352" s="217"/>
      <c r="R352" s="217"/>
      <c r="S352" s="217"/>
      <c r="T352" s="218"/>
      <c r="AT352" s="219" t="s">
        <v>152</v>
      </c>
      <c r="AU352" s="219" t="s">
        <v>82</v>
      </c>
      <c r="AV352" s="14" t="s">
        <v>82</v>
      </c>
      <c r="AW352" s="14" t="s">
        <v>35</v>
      </c>
      <c r="AX352" s="14" t="s">
        <v>80</v>
      </c>
      <c r="AY352" s="219" t="s">
        <v>139</v>
      </c>
    </row>
    <row r="353" spans="1:65" s="2" customFormat="1" ht="16.5" customHeight="1">
      <c r="A353" s="35"/>
      <c r="B353" s="36"/>
      <c r="C353" s="179" t="s">
        <v>449</v>
      </c>
      <c r="D353" s="179" t="s">
        <v>141</v>
      </c>
      <c r="E353" s="180" t="s">
        <v>450</v>
      </c>
      <c r="F353" s="181" t="s">
        <v>451</v>
      </c>
      <c r="G353" s="182" t="s">
        <v>144</v>
      </c>
      <c r="H353" s="183">
        <v>7.5</v>
      </c>
      <c r="I353" s="184"/>
      <c r="J353" s="185">
        <f>ROUND(I353*H353,2)</f>
        <v>0</v>
      </c>
      <c r="K353" s="181" t="s">
        <v>145</v>
      </c>
      <c r="L353" s="40"/>
      <c r="M353" s="186" t="s">
        <v>19</v>
      </c>
      <c r="N353" s="187" t="s">
        <v>44</v>
      </c>
      <c r="O353" s="65"/>
      <c r="P353" s="188">
        <f>O353*H353</f>
        <v>0</v>
      </c>
      <c r="Q353" s="188">
        <v>4.0000000000000003E-5</v>
      </c>
      <c r="R353" s="188">
        <f>Q353*H353</f>
        <v>3.0000000000000003E-4</v>
      </c>
      <c r="S353" s="188">
        <v>0</v>
      </c>
      <c r="T353" s="189">
        <f>S353*H353</f>
        <v>0</v>
      </c>
      <c r="U353" s="35"/>
      <c r="V353" s="35"/>
      <c r="W353" s="35"/>
      <c r="X353" s="35"/>
      <c r="Y353" s="35"/>
      <c r="Z353" s="35"/>
      <c r="AA353" s="35"/>
      <c r="AB353" s="35"/>
      <c r="AC353" s="35"/>
      <c r="AD353" s="35"/>
      <c r="AE353" s="35"/>
      <c r="AR353" s="190" t="s">
        <v>146</v>
      </c>
      <c r="AT353" s="190" t="s">
        <v>141</v>
      </c>
      <c r="AU353" s="190" t="s">
        <v>82</v>
      </c>
      <c r="AY353" s="18" t="s">
        <v>139</v>
      </c>
      <c r="BE353" s="191">
        <f>IF(N353="základní",J353,0)</f>
        <v>0</v>
      </c>
      <c r="BF353" s="191">
        <f>IF(N353="snížená",J353,0)</f>
        <v>0</v>
      </c>
      <c r="BG353" s="191">
        <f>IF(N353="zákl. přenesená",J353,0)</f>
        <v>0</v>
      </c>
      <c r="BH353" s="191">
        <f>IF(N353="sníž. přenesená",J353,0)</f>
        <v>0</v>
      </c>
      <c r="BI353" s="191">
        <f>IF(N353="nulová",J353,0)</f>
        <v>0</v>
      </c>
      <c r="BJ353" s="18" t="s">
        <v>80</v>
      </c>
      <c r="BK353" s="191">
        <f>ROUND(I353*H353,2)</f>
        <v>0</v>
      </c>
      <c r="BL353" s="18" t="s">
        <v>146</v>
      </c>
      <c r="BM353" s="190" t="s">
        <v>452</v>
      </c>
    </row>
    <row r="354" spans="1:65" s="2" customFormat="1" ht="11.25">
      <c r="A354" s="35"/>
      <c r="B354" s="36"/>
      <c r="C354" s="37"/>
      <c r="D354" s="192" t="s">
        <v>148</v>
      </c>
      <c r="E354" s="37"/>
      <c r="F354" s="193" t="s">
        <v>453</v>
      </c>
      <c r="G354" s="37"/>
      <c r="H354" s="37"/>
      <c r="I354" s="194"/>
      <c r="J354" s="37"/>
      <c r="K354" s="37"/>
      <c r="L354" s="40"/>
      <c r="M354" s="195"/>
      <c r="N354" s="196"/>
      <c r="O354" s="65"/>
      <c r="P354" s="65"/>
      <c r="Q354" s="65"/>
      <c r="R354" s="65"/>
      <c r="S354" s="65"/>
      <c r="T354" s="66"/>
      <c r="U354" s="35"/>
      <c r="V354" s="35"/>
      <c r="W354" s="35"/>
      <c r="X354" s="35"/>
      <c r="Y354" s="35"/>
      <c r="Z354" s="35"/>
      <c r="AA354" s="35"/>
      <c r="AB354" s="35"/>
      <c r="AC354" s="35"/>
      <c r="AD354" s="35"/>
      <c r="AE354" s="35"/>
      <c r="AT354" s="18" t="s">
        <v>148</v>
      </c>
      <c r="AU354" s="18" t="s">
        <v>82</v>
      </c>
    </row>
    <row r="355" spans="1:65" s="2" customFormat="1" ht="11.25">
      <c r="A355" s="35"/>
      <c r="B355" s="36"/>
      <c r="C355" s="37"/>
      <c r="D355" s="197" t="s">
        <v>150</v>
      </c>
      <c r="E355" s="37"/>
      <c r="F355" s="198" t="s">
        <v>454</v>
      </c>
      <c r="G355" s="37"/>
      <c r="H355" s="37"/>
      <c r="I355" s="194"/>
      <c r="J355" s="37"/>
      <c r="K355" s="37"/>
      <c r="L355" s="40"/>
      <c r="M355" s="195"/>
      <c r="N355" s="196"/>
      <c r="O355" s="65"/>
      <c r="P355" s="65"/>
      <c r="Q355" s="65"/>
      <c r="R355" s="65"/>
      <c r="S355" s="65"/>
      <c r="T355" s="66"/>
      <c r="U355" s="35"/>
      <c r="V355" s="35"/>
      <c r="W355" s="35"/>
      <c r="X355" s="35"/>
      <c r="Y355" s="35"/>
      <c r="Z355" s="35"/>
      <c r="AA355" s="35"/>
      <c r="AB355" s="35"/>
      <c r="AC355" s="35"/>
      <c r="AD355" s="35"/>
      <c r="AE355" s="35"/>
      <c r="AT355" s="18" t="s">
        <v>150</v>
      </c>
      <c r="AU355" s="18" t="s">
        <v>82</v>
      </c>
    </row>
    <row r="356" spans="1:65" s="14" customFormat="1" ht="11.25">
      <c r="B356" s="209"/>
      <c r="C356" s="210"/>
      <c r="D356" s="192" t="s">
        <v>152</v>
      </c>
      <c r="E356" s="211" t="s">
        <v>19</v>
      </c>
      <c r="F356" s="212" t="s">
        <v>448</v>
      </c>
      <c r="G356" s="210"/>
      <c r="H356" s="213">
        <v>7.5</v>
      </c>
      <c r="I356" s="214"/>
      <c r="J356" s="210"/>
      <c r="K356" s="210"/>
      <c r="L356" s="215"/>
      <c r="M356" s="216"/>
      <c r="N356" s="217"/>
      <c r="O356" s="217"/>
      <c r="P356" s="217"/>
      <c r="Q356" s="217"/>
      <c r="R356" s="217"/>
      <c r="S356" s="217"/>
      <c r="T356" s="218"/>
      <c r="AT356" s="219" t="s">
        <v>152</v>
      </c>
      <c r="AU356" s="219" t="s">
        <v>82</v>
      </c>
      <c r="AV356" s="14" t="s">
        <v>82</v>
      </c>
      <c r="AW356" s="14" t="s">
        <v>35</v>
      </c>
      <c r="AX356" s="14" t="s">
        <v>80</v>
      </c>
      <c r="AY356" s="219" t="s">
        <v>139</v>
      </c>
    </row>
    <row r="357" spans="1:65" s="2" customFormat="1" ht="21.75" customHeight="1">
      <c r="A357" s="35"/>
      <c r="B357" s="36"/>
      <c r="C357" s="179" t="s">
        <v>455</v>
      </c>
      <c r="D357" s="179" t="s">
        <v>141</v>
      </c>
      <c r="E357" s="180" t="s">
        <v>456</v>
      </c>
      <c r="F357" s="181" t="s">
        <v>457</v>
      </c>
      <c r="G357" s="182" t="s">
        <v>230</v>
      </c>
      <c r="H357" s="183">
        <v>8.0000000000000002E-3</v>
      </c>
      <c r="I357" s="184"/>
      <c r="J357" s="185">
        <f>ROUND(I357*H357,2)</f>
        <v>0</v>
      </c>
      <c r="K357" s="181" t="s">
        <v>145</v>
      </c>
      <c r="L357" s="40"/>
      <c r="M357" s="186" t="s">
        <v>19</v>
      </c>
      <c r="N357" s="187" t="s">
        <v>44</v>
      </c>
      <c r="O357" s="65"/>
      <c r="P357" s="188">
        <f>O357*H357</f>
        <v>0</v>
      </c>
      <c r="Q357" s="188">
        <v>1.0383</v>
      </c>
      <c r="R357" s="188">
        <f>Q357*H357</f>
        <v>8.3064000000000002E-3</v>
      </c>
      <c r="S357" s="188">
        <v>0</v>
      </c>
      <c r="T357" s="189">
        <f>S357*H357</f>
        <v>0</v>
      </c>
      <c r="U357" s="35"/>
      <c r="V357" s="35"/>
      <c r="W357" s="35"/>
      <c r="X357" s="35"/>
      <c r="Y357" s="35"/>
      <c r="Z357" s="35"/>
      <c r="AA357" s="35"/>
      <c r="AB357" s="35"/>
      <c r="AC357" s="35"/>
      <c r="AD357" s="35"/>
      <c r="AE357" s="35"/>
      <c r="AR357" s="190" t="s">
        <v>146</v>
      </c>
      <c r="AT357" s="190" t="s">
        <v>141</v>
      </c>
      <c r="AU357" s="190" t="s">
        <v>82</v>
      </c>
      <c r="AY357" s="18" t="s">
        <v>139</v>
      </c>
      <c r="BE357" s="191">
        <f>IF(N357="základní",J357,0)</f>
        <v>0</v>
      </c>
      <c r="BF357" s="191">
        <f>IF(N357="snížená",J357,0)</f>
        <v>0</v>
      </c>
      <c r="BG357" s="191">
        <f>IF(N357="zákl. přenesená",J357,0)</f>
        <v>0</v>
      </c>
      <c r="BH357" s="191">
        <f>IF(N357="sníž. přenesená",J357,0)</f>
        <v>0</v>
      </c>
      <c r="BI357" s="191">
        <f>IF(N357="nulová",J357,0)</f>
        <v>0</v>
      </c>
      <c r="BJ357" s="18" t="s">
        <v>80</v>
      </c>
      <c r="BK357" s="191">
        <f>ROUND(I357*H357,2)</f>
        <v>0</v>
      </c>
      <c r="BL357" s="18" t="s">
        <v>146</v>
      </c>
      <c r="BM357" s="190" t="s">
        <v>458</v>
      </c>
    </row>
    <row r="358" spans="1:65" s="2" customFormat="1" ht="19.5">
      <c r="A358" s="35"/>
      <c r="B358" s="36"/>
      <c r="C358" s="37"/>
      <c r="D358" s="192" t="s">
        <v>148</v>
      </c>
      <c r="E358" s="37"/>
      <c r="F358" s="193" t="s">
        <v>459</v>
      </c>
      <c r="G358" s="37"/>
      <c r="H358" s="37"/>
      <c r="I358" s="194"/>
      <c r="J358" s="37"/>
      <c r="K358" s="37"/>
      <c r="L358" s="40"/>
      <c r="M358" s="195"/>
      <c r="N358" s="196"/>
      <c r="O358" s="65"/>
      <c r="P358" s="65"/>
      <c r="Q358" s="65"/>
      <c r="R358" s="65"/>
      <c r="S358" s="65"/>
      <c r="T358" s="66"/>
      <c r="U358" s="35"/>
      <c r="V358" s="35"/>
      <c r="W358" s="35"/>
      <c r="X358" s="35"/>
      <c r="Y358" s="35"/>
      <c r="Z358" s="35"/>
      <c r="AA358" s="35"/>
      <c r="AB358" s="35"/>
      <c r="AC358" s="35"/>
      <c r="AD358" s="35"/>
      <c r="AE358" s="35"/>
      <c r="AT358" s="18" t="s">
        <v>148</v>
      </c>
      <c r="AU358" s="18" t="s">
        <v>82</v>
      </c>
    </row>
    <row r="359" spans="1:65" s="2" customFormat="1" ht="11.25">
      <c r="A359" s="35"/>
      <c r="B359" s="36"/>
      <c r="C359" s="37"/>
      <c r="D359" s="197" t="s">
        <v>150</v>
      </c>
      <c r="E359" s="37"/>
      <c r="F359" s="198" t="s">
        <v>460</v>
      </c>
      <c r="G359" s="37"/>
      <c r="H359" s="37"/>
      <c r="I359" s="194"/>
      <c r="J359" s="37"/>
      <c r="K359" s="37"/>
      <c r="L359" s="40"/>
      <c r="M359" s="195"/>
      <c r="N359" s="196"/>
      <c r="O359" s="65"/>
      <c r="P359" s="65"/>
      <c r="Q359" s="65"/>
      <c r="R359" s="65"/>
      <c r="S359" s="65"/>
      <c r="T359" s="66"/>
      <c r="U359" s="35"/>
      <c r="V359" s="35"/>
      <c r="W359" s="35"/>
      <c r="X359" s="35"/>
      <c r="Y359" s="35"/>
      <c r="Z359" s="35"/>
      <c r="AA359" s="35"/>
      <c r="AB359" s="35"/>
      <c r="AC359" s="35"/>
      <c r="AD359" s="35"/>
      <c r="AE359" s="35"/>
      <c r="AT359" s="18" t="s">
        <v>150</v>
      </c>
      <c r="AU359" s="18" t="s">
        <v>82</v>
      </c>
    </row>
    <row r="360" spans="1:65" s="14" customFormat="1" ht="11.25">
      <c r="B360" s="209"/>
      <c r="C360" s="210"/>
      <c r="D360" s="192" t="s">
        <v>152</v>
      </c>
      <c r="E360" s="211" t="s">
        <v>19</v>
      </c>
      <c r="F360" s="212" t="s">
        <v>461</v>
      </c>
      <c r="G360" s="210"/>
      <c r="H360" s="213">
        <v>8.0000000000000002E-3</v>
      </c>
      <c r="I360" s="214"/>
      <c r="J360" s="210"/>
      <c r="K360" s="210"/>
      <c r="L360" s="215"/>
      <c r="M360" s="216"/>
      <c r="N360" s="217"/>
      <c r="O360" s="217"/>
      <c r="P360" s="217"/>
      <c r="Q360" s="217"/>
      <c r="R360" s="217"/>
      <c r="S360" s="217"/>
      <c r="T360" s="218"/>
      <c r="AT360" s="219" t="s">
        <v>152</v>
      </c>
      <c r="AU360" s="219" t="s">
        <v>82</v>
      </c>
      <c r="AV360" s="14" t="s">
        <v>82</v>
      </c>
      <c r="AW360" s="14" t="s">
        <v>35</v>
      </c>
      <c r="AX360" s="14" t="s">
        <v>73</v>
      </c>
      <c r="AY360" s="219" t="s">
        <v>139</v>
      </c>
    </row>
    <row r="361" spans="1:65" s="15" customFormat="1" ht="11.25">
      <c r="B361" s="220"/>
      <c r="C361" s="221"/>
      <c r="D361" s="192" t="s">
        <v>152</v>
      </c>
      <c r="E361" s="222" t="s">
        <v>19</v>
      </c>
      <c r="F361" s="223" t="s">
        <v>155</v>
      </c>
      <c r="G361" s="221"/>
      <c r="H361" s="224">
        <v>8.0000000000000002E-3</v>
      </c>
      <c r="I361" s="225"/>
      <c r="J361" s="221"/>
      <c r="K361" s="221"/>
      <c r="L361" s="226"/>
      <c r="M361" s="227"/>
      <c r="N361" s="228"/>
      <c r="O361" s="228"/>
      <c r="P361" s="228"/>
      <c r="Q361" s="228"/>
      <c r="R361" s="228"/>
      <c r="S361" s="228"/>
      <c r="T361" s="229"/>
      <c r="AT361" s="230" t="s">
        <v>152</v>
      </c>
      <c r="AU361" s="230" t="s">
        <v>82</v>
      </c>
      <c r="AV361" s="15" t="s">
        <v>146</v>
      </c>
      <c r="AW361" s="15" t="s">
        <v>35</v>
      </c>
      <c r="AX361" s="15" t="s">
        <v>80</v>
      </c>
      <c r="AY361" s="230" t="s">
        <v>139</v>
      </c>
    </row>
    <row r="362" spans="1:65" s="2" customFormat="1" ht="24.2" customHeight="1">
      <c r="A362" s="35"/>
      <c r="B362" s="36"/>
      <c r="C362" s="179" t="s">
        <v>462</v>
      </c>
      <c r="D362" s="179" t="s">
        <v>141</v>
      </c>
      <c r="E362" s="180" t="s">
        <v>463</v>
      </c>
      <c r="F362" s="181" t="s">
        <v>464</v>
      </c>
      <c r="G362" s="182" t="s">
        <v>230</v>
      </c>
      <c r="H362" s="183">
        <v>1.0249999999999999</v>
      </c>
      <c r="I362" s="184"/>
      <c r="J362" s="185">
        <f>ROUND(I362*H362,2)</f>
        <v>0</v>
      </c>
      <c r="K362" s="181" t="s">
        <v>145</v>
      </c>
      <c r="L362" s="40"/>
      <c r="M362" s="186" t="s">
        <v>19</v>
      </c>
      <c r="N362" s="187" t="s">
        <v>44</v>
      </c>
      <c r="O362" s="65"/>
      <c r="P362" s="188">
        <f>O362*H362</f>
        <v>0</v>
      </c>
      <c r="Q362" s="188">
        <v>1.0597399999999999</v>
      </c>
      <c r="R362" s="188">
        <f>Q362*H362</f>
        <v>1.0862334999999999</v>
      </c>
      <c r="S362" s="188">
        <v>0</v>
      </c>
      <c r="T362" s="189">
        <f>S362*H362</f>
        <v>0</v>
      </c>
      <c r="U362" s="35"/>
      <c r="V362" s="35"/>
      <c r="W362" s="35"/>
      <c r="X362" s="35"/>
      <c r="Y362" s="35"/>
      <c r="Z362" s="35"/>
      <c r="AA362" s="35"/>
      <c r="AB362" s="35"/>
      <c r="AC362" s="35"/>
      <c r="AD362" s="35"/>
      <c r="AE362" s="35"/>
      <c r="AR362" s="190" t="s">
        <v>146</v>
      </c>
      <c r="AT362" s="190" t="s">
        <v>141</v>
      </c>
      <c r="AU362" s="190" t="s">
        <v>82</v>
      </c>
      <c r="AY362" s="18" t="s">
        <v>139</v>
      </c>
      <c r="BE362" s="191">
        <f>IF(N362="základní",J362,0)</f>
        <v>0</v>
      </c>
      <c r="BF362" s="191">
        <f>IF(N362="snížená",J362,0)</f>
        <v>0</v>
      </c>
      <c r="BG362" s="191">
        <f>IF(N362="zákl. přenesená",J362,0)</f>
        <v>0</v>
      </c>
      <c r="BH362" s="191">
        <f>IF(N362="sníž. přenesená",J362,0)</f>
        <v>0</v>
      </c>
      <c r="BI362" s="191">
        <f>IF(N362="nulová",J362,0)</f>
        <v>0</v>
      </c>
      <c r="BJ362" s="18" t="s">
        <v>80</v>
      </c>
      <c r="BK362" s="191">
        <f>ROUND(I362*H362,2)</f>
        <v>0</v>
      </c>
      <c r="BL362" s="18" t="s">
        <v>146</v>
      </c>
      <c r="BM362" s="190" t="s">
        <v>465</v>
      </c>
    </row>
    <row r="363" spans="1:65" s="2" customFormat="1" ht="19.5">
      <c r="A363" s="35"/>
      <c r="B363" s="36"/>
      <c r="C363" s="37"/>
      <c r="D363" s="192" t="s">
        <v>148</v>
      </c>
      <c r="E363" s="37"/>
      <c r="F363" s="193" t="s">
        <v>466</v>
      </c>
      <c r="G363" s="37"/>
      <c r="H363" s="37"/>
      <c r="I363" s="194"/>
      <c r="J363" s="37"/>
      <c r="K363" s="37"/>
      <c r="L363" s="40"/>
      <c r="M363" s="195"/>
      <c r="N363" s="196"/>
      <c r="O363" s="65"/>
      <c r="P363" s="65"/>
      <c r="Q363" s="65"/>
      <c r="R363" s="65"/>
      <c r="S363" s="65"/>
      <c r="T363" s="66"/>
      <c r="U363" s="35"/>
      <c r="V363" s="35"/>
      <c r="W363" s="35"/>
      <c r="X363" s="35"/>
      <c r="Y363" s="35"/>
      <c r="Z363" s="35"/>
      <c r="AA363" s="35"/>
      <c r="AB363" s="35"/>
      <c r="AC363" s="35"/>
      <c r="AD363" s="35"/>
      <c r="AE363" s="35"/>
      <c r="AT363" s="18" t="s">
        <v>148</v>
      </c>
      <c r="AU363" s="18" t="s">
        <v>82</v>
      </c>
    </row>
    <row r="364" spans="1:65" s="2" customFormat="1" ht="11.25">
      <c r="A364" s="35"/>
      <c r="B364" s="36"/>
      <c r="C364" s="37"/>
      <c r="D364" s="197" t="s">
        <v>150</v>
      </c>
      <c r="E364" s="37"/>
      <c r="F364" s="198" t="s">
        <v>467</v>
      </c>
      <c r="G364" s="37"/>
      <c r="H364" s="37"/>
      <c r="I364" s="194"/>
      <c r="J364" s="37"/>
      <c r="K364" s="37"/>
      <c r="L364" s="40"/>
      <c r="M364" s="195"/>
      <c r="N364" s="196"/>
      <c r="O364" s="65"/>
      <c r="P364" s="65"/>
      <c r="Q364" s="65"/>
      <c r="R364" s="65"/>
      <c r="S364" s="65"/>
      <c r="T364" s="66"/>
      <c r="U364" s="35"/>
      <c r="V364" s="35"/>
      <c r="W364" s="35"/>
      <c r="X364" s="35"/>
      <c r="Y364" s="35"/>
      <c r="Z364" s="35"/>
      <c r="AA364" s="35"/>
      <c r="AB364" s="35"/>
      <c r="AC364" s="35"/>
      <c r="AD364" s="35"/>
      <c r="AE364" s="35"/>
      <c r="AT364" s="18" t="s">
        <v>150</v>
      </c>
      <c r="AU364" s="18" t="s">
        <v>82</v>
      </c>
    </row>
    <row r="365" spans="1:65" s="13" customFormat="1" ht="22.5">
      <c r="B365" s="199"/>
      <c r="C365" s="200"/>
      <c r="D365" s="192" t="s">
        <v>152</v>
      </c>
      <c r="E365" s="201" t="s">
        <v>19</v>
      </c>
      <c r="F365" s="202" t="s">
        <v>468</v>
      </c>
      <c r="G365" s="200"/>
      <c r="H365" s="201" t="s">
        <v>19</v>
      </c>
      <c r="I365" s="203"/>
      <c r="J365" s="200"/>
      <c r="K365" s="200"/>
      <c r="L365" s="204"/>
      <c r="M365" s="205"/>
      <c r="N365" s="206"/>
      <c r="O365" s="206"/>
      <c r="P365" s="206"/>
      <c r="Q365" s="206"/>
      <c r="R365" s="206"/>
      <c r="S365" s="206"/>
      <c r="T365" s="207"/>
      <c r="AT365" s="208" t="s">
        <v>152</v>
      </c>
      <c r="AU365" s="208" t="s">
        <v>82</v>
      </c>
      <c r="AV365" s="13" t="s">
        <v>80</v>
      </c>
      <c r="AW365" s="13" t="s">
        <v>35</v>
      </c>
      <c r="AX365" s="13" t="s">
        <v>73</v>
      </c>
      <c r="AY365" s="208" t="s">
        <v>139</v>
      </c>
    </row>
    <row r="366" spans="1:65" s="14" customFormat="1" ht="11.25">
      <c r="B366" s="209"/>
      <c r="C366" s="210"/>
      <c r="D366" s="192" t="s">
        <v>152</v>
      </c>
      <c r="E366" s="211" t="s">
        <v>19</v>
      </c>
      <c r="F366" s="212" t="s">
        <v>469</v>
      </c>
      <c r="G366" s="210"/>
      <c r="H366" s="213">
        <v>1.0249999999999999</v>
      </c>
      <c r="I366" s="214"/>
      <c r="J366" s="210"/>
      <c r="K366" s="210"/>
      <c r="L366" s="215"/>
      <c r="M366" s="216"/>
      <c r="N366" s="217"/>
      <c r="O366" s="217"/>
      <c r="P366" s="217"/>
      <c r="Q366" s="217"/>
      <c r="R366" s="217"/>
      <c r="S366" s="217"/>
      <c r="T366" s="218"/>
      <c r="AT366" s="219" t="s">
        <v>152</v>
      </c>
      <c r="AU366" s="219" t="s">
        <v>82</v>
      </c>
      <c r="AV366" s="14" t="s">
        <v>82</v>
      </c>
      <c r="AW366" s="14" t="s">
        <v>35</v>
      </c>
      <c r="AX366" s="14" t="s">
        <v>73</v>
      </c>
      <c r="AY366" s="219" t="s">
        <v>139</v>
      </c>
    </row>
    <row r="367" spans="1:65" s="15" customFormat="1" ht="11.25">
      <c r="B367" s="220"/>
      <c r="C367" s="221"/>
      <c r="D367" s="192" t="s">
        <v>152</v>
      </c>
      <c r="E367" s="222" t="s">
        <v>19</v>
      </c>
      <c r="F367" s="223" t="s">
        <v>155</v>
      </c>
      <c r="G367" s="221"/>
      <c r="H367" s="224">
        <v>1.0249999999999999</v>
      </c>
      <c r="I367" s="225"/>
      <c r="J367" s="221"/>
      <c r="K367" s="221"/>
      <c r="L367" s="226"/>
      <c r="M367" s="227"/>
      <c r="N367" s="228"/>
      <c r="O367" s="228"/>
      <c r="P367" s="228"/>
      <c r="Q367" s="228"/>
      <c r="R367" s="228"/>
      <c r="S367" s="228"/>
      <c r="T367" s="229"/>
      <c r="AT367" s="230" t="s">
        <v>152</v>
      </c>
      <c r="AU367" s="230" t="s">
        <v>82</v>
      </c>
      <c r="AV367" s="15" t="s">
        <v>146</v>
      </c>
      <c r="AW367" s="15" t="s">
        <v>35</v>
      </c>
      <c r="AX367" s="15" t="s">
        <v>80</v>
      </c>
      <c r="AY367" s="230" t="s">
        <v>139</v>
      </c>
    </row>
    <row r="368" spans="1:65" s="2" customFormat="1" ht="24.2" customHeight="1">
      <c r="A368" s="35"/>
      <c r="B368" s="36"/>
      <c r="C368" s="179" t="s">
        <v>470</v>
      </c>
      <c r="D368" s="179" t="s">
        <v>141</v>
      </c>
      <c r="E368" s="180" t="s">
        <v>471</v>
      </c>
      <c r="F368" s="181" t="s">
        <v>472</v>
      </c>
      <c r="G368" s="182" t="s">
        <v>199</v>
      </c>
      <c r="H368" s="183">
        <v>2.1779999999999999</v>
      </c>
      <c r="I368" s="184"/>
      <c r="J368" s="185">
        <f>ROUND(I368*H368,2)</f>
        <v>0</v>
      </c>
      <c r="K368" s="181" t="s">
        <v>145</v>
      </c>
      <c r="L368" s="40"/>
      <c r="M368" s="186" t="s">
        <v>19</v>
      </c>
      <c r="N368" s="187" t="s">
        <v>44</v>
      </c>
      <c r="O368" s="65"/>
      <c r="P368" s="188">
        <f>O368*H368</f>
        <v>0</v>
      </c>
      <c r="Q368" s="188">
        <v>2.5505399999999998</v>
      </c>
      <c r="R368" s="188">
        <f>Q368*H368</f>
        <v>5.5550761199999998</v>
      </c>
      <c r="S368" s="188">
        <v>0</v>
      </c>
      <c r="T368" s="189">
        <f>S368*H368</f>
        <v>0</v>
      </c>
      <c r="U368" s="35"/>
      <c r="V368" s="35"/>
      <c r="W368" s="35"/>
      <c r="X368" s="35"/>
      <c r="Y368" s="35"/>
      <c r="Z368" s="35"/>
      <c r="AA368" s="35"/>
      <c r="AB368" s="35"/>
      <c r="AC368" s="35"/>
      <c r="AD368" s="35"/>
      <c r="AE368" s="35"/>
      <c r="AR368" s="190" t="s">
        <v>146</v>
      </c>
      <c r="AT368" s="190" t="s">
        <v>141</v>
      </c>
      <c r="AU368" s="190" t="s">
        <v>82</v>
      </c>
      <c r="AY368" s="18" t="s">
        <v>139</v>
      </c>
      <c r="BE368" s="191">
        <f>IF(N368="základní",J368,0)</f>
        <v>0</v>
      </c>
      <c r="BF368" s="191">
        <f>IF(N368="snížená",J368,0)</f>
        <v>0</v>
      </c>
      <c r="BG368" s="191">
        <f>IF(N368="zákl. přenesená",J368,0)</f>
        <v>0</v>
      </c>
      <c r="BH368" s="191">
        <f>IF(N368="sníž. přenesená",J368,0)</f>
        <v>0</v>
      </c>
      <c r="BI368" s="191">
        <f>IF(N368="nulová",J368,0)</f>
        <v>0</v>
      </c>
      <c r="BJ368" s="18" t="s">
        <v>80</v>
      </c>
      <c r="BK368" s="191">
        <f>ROUND(I368*H368,2)</f>
        <v>0</v>
      </c>
      <c r="BL368" s="18" t="s">
        <v>146</v>
      </c>
      <c r="BM368" s="190" t="s">
        <v>473</v>
      </c>
    </row>
    <row r="369" spans="1:65" s="2" customFormat="1" ht="19.5">
      <c r="A369" s="35"/>
      <c r="B369" s="36"/>
      <c r="C369" s="37"/>
      <c r="D369" s="192" t="s">
        <v>148</v>
      </c>
      <c r="E369" s="37"/>
      <c r="F369" s="193" t="s">
        <v>474</v>
      </c>
      <c r="G369" s="37"/>
      <c r="H369" s="37"/>
      <c r="I369" s="194"/>
      <c r="J369" s="37"/>
      <c r="K369" s="37"/>
      <c r="L369" s="40"/>
      <c r="M369" s="195"/>
      <c r="N369" s="196"/>
      <c r="O369" s="65"/>
      <c r="P369" s="65"/>
      <c r="Q369" s="65"/>
      <c r="R369" s="65"/>
      <c r="S369" s="65"/>
      <c r="T369" s="66"/>
      <c r="U369" s="35"/>
      <c r="V369" s="35"/>
      <c r="W369" s="35"/>
      <c r="X369" s="35"/>
      <c r="Y369" s="35"/>
      <c r="Z369" s="35"/>
      <c r="AA369" s="35"/>
      <c r="AB369" s="35"/>
      <c r="AC369" s="35"/>
      <c r="AD369" s="35"/>
      <c r="AE369" s="35"/>
      <c r="AT369" s="18" t="s">
        <v>148</v>
      </c>
      <c r="AU369" s="18" t="s">
        <v>82</v>
      </c>
    </row>
    <row r="370" spans="1:65" s="2" customFormat="1" ht="11.25">
      <c r="A370" s="35"/>
      <c r="B370" s="36"/>
      <c r="C370" s="37"/>
      <c r="D370" s="197" t="s">
        <v>150</v>
      </c>
      <c r="E370" s="37"/>
      <c r="F370" s="198" t="s">
        <v>475</v>
      </c>
      <c r="G370" s="37"/>
      <c r="H370" s="37"/>
      <c r="I370" s="194"/>
      <c r="J370" s="37"/>
      <c r="K370" s="37"/>
      <c r="L370" s="40"/>
      <c r="M370" s="195"/>
      <c r="N370" s="196"/>
      <c r="O370" s="65"/>
      <c r="P370" s="65"/>
      <c r="Q370" s="65"/>
      <c r="R370" s="65"/>
      <c r="S370" s="65"/>
      <c r="T370" s="66"/>
      <c r="U370" s="35"/>
      <c r="V370" s="35"/>
      <c r="W370" s="35"/>
      <c r="X370" s="35"/>
      <c r="Y370" s="35"/>
      <c r="Z370" s="35"/>
      <c r="AA370" s="35"/>
      <c r="AB370" s="35"/>
      <c r="AC370" s="35"/>
      <c r="AD370" s="35"/>
      <c r="AE370" s="35"/>
      <c r="AT370" s="18" t="s">
        <v>150</v>
      </c>
      <c r="AU370" s="18" t="s">
        <v>82</v>
      </c>
    </row>
    <row r="371" spans="1:65" s="13" customFormat="1" ht="11.25">
      <c r="B371" s="199"/>
      <c r="C371" s="200"/>
      <c r="D371" s="192" t="s">
        <v>152</v>
      </c>
      <c r="E371" s="201" t="s">
        <v>19</v>
      </c>
      <c r="F371" s="202" t="s">
        <v>476</v>
      </c>
      <c r="G371" s="200"/>
      <c r="H371" s="201" t="s">
        <v>19</v>
      </c>
      <c r="I371" s="203"/>
      <c r="J371" s="200"/>
      <c r="K371" s="200"/>
      <c r="L371" s="204"/>
      <c r="M371" s="205"/>
      <c r="N371" s="206"/>
      <c r="O371" s="206"/>
      <c r="P371" s="206"/>
      <c r="Q371" s="206"/>
      <c r="R371" s="206"/>
      <c r="S371" s="206"/>
      <c r="T371" s="207"/>
      <c r="AT371" s="208" t="s">
        <v>152</v>
      </c>
      <c r="AU371" s="208" t="s">
        <v>82</v>
      </c>
      <c r="AV371" s="13" t="s">
        <v>80</v>
      </c>
      <c r="AW371" s="13" t="s">
        <v>35</v>
      </c>
      <c r="AX371" s="13" t="s">
        <v>73</v>
      </c>
      <c r="AY371" s="208" t="s">
        <v>139</v>
      </c>
    </row>
    <row r="372" spans="1:65" s="13" customFormat="1" ht="11.25">
      <c r="B372" s="199"/>
      <c r="C372" s="200"/>
      <c r="D372" s="192" t="s">
        <v>152</v>
      </c>
      <c r="E372" s="201" t="s">
        <v>19</v>
      </c>
      <c r="F372" s="202" t="s">
        <v>204</v>
      </c>
      <c r="G372" s="200"/>
      <c r="H372" s="201" t="s">
        <v>19</v>
      </c>
      <c r="I372" s="203"/>
      <c r="J372" s="200"/>
      <c r="K372" s="200"/>
      <c r="L372" s="204"/>
      <c r="M372" s="205"/>
      <c r="N372" s="206"/>
      <c r="O372" s="206"/>
      <c r="P372" s="206"/>
      <c r="Q372" s="206"/>
      <c r="R372" s="206"/>
      <c r="S372" s="206"/>
      <c r="T372" s="207"/>
      <c r="AT372" s="208" t="s">
        <v>152</v>
      </c>
      <c r="AU372" s="208" t="s">
        <v>82</v>
      </c>
      <c r="AV372" s="13" t="s">
        <v>80</v>
      </c>
      <c r="AW372" s="13" t="s">
        <v>35</v>
      </c>
      <c r="AX372" s="13" t="s">
        <v>73</v>
      </c>
      <c r="AY372" s="208" t="s">
        <v>139</v>
      </c>
    </row>
    <row r="373" spans="1:65" s="14" customFormat="1" ht="11.25">
      <c r="B373" s="209"/>
      <c r="C373" s="210"/>
      <c r="D373" s="192" t="s">
        <v>152</v>
      </c>
      <c r="E373" s="211" t="s">
        <v>19</v>
      </c>
      <c r="F373" s="212" t="s">
        <v>477</v>
      </c>
      <c r="G373" s="210"/>
      <c r="H373" s="213">
        <v>1.089</v>
      </c>
      <c r="I373" s="214"/>
      <c r="J373" s="210"/>
      <c r="K373" s="210"/>
      <c r="L373" s="215"/>
      <c r="M373" s="216"/>
      <c r="N373" s="217"/>
      <c r="O373" s="217"/>
      <c r="P373" s="217"/>
      <c r="Q373" s="217"/>
      <c r="R373" s="217"/>
      <c r="S373" s="217"/>
      <c r="T373" s="218"/>
      <c r="AT373" s="219" t="s">
        <v>152</v>
      </c>
      <c r="AU373" s="219" t="s">
        <v>82</v>
      </c>
      <c r="AV373" s="14" t="s">
        <v>82</v>
      </c>
      <c r="AW373" s="14" t="s">
        <v>35</v>
      </c>
      <c r="AX373" s="14" t="s">
        <v>73</v>
      </c>
      <c r="AY373" s="219" t="s">
        <v>139</v>
      </c>
    </row>
    <row r="374" spans="1:65" s="13" customFormat="1" ht="11.25">
      <c r="B374" s="199"/>
      <c r="C374" s="200"/>
      <c r="D374" s="192" t="s">
        <v>152</v>
      </c>
      <c r="E374" s="201" t="s">
        <v>19</v>
      </c>
      <c r="F374" s="202" t="s">
        <v>208</v>
      </c>
      <c r="G374" s="200"/>
      <c r="H374" s="201" t="s">
        <v>19</v>
      </c>
      <c r="I374" s="203"/>
      <c r="J374" s="200"/>
      <c r="K374" s="200"/>
      <c r="L374" s="204"/>
      <c r="M374" s="205"/>
      <c r="N374" s="206"/>
      <c r="O374" s="206"/>
      <c r="P374" s="206"/>
      <c r="Q374" s="206"/>
      <c r="R374" s="206"/>
      <c r="S374" s="206"/>
      <c r="T374" s="207"/>
      <c r="AT374" s="208" t="s">
        <v>152</v>
      </c>
      <c r="AU374" s="208" t="s">
        <v>82</v>
      </c>
      <c r="AV374" s="13" t="s">
        <v>80</v>
      </c>
      <c r="AW374" s="13" t="s">
        <v>35</v>
      </c>
      <c r="AX374" s="13" t="s">
        <v>73</v>
      </c>
      <c r="AY374" s="208" t="s">
        <v>139</v>
      </c>
    </row>
    <row r="375" spans="1:65" s="14" customFormat="1" ht="11.25">
      <c r="B375" s="209"/>
      <c r="C375" s="210"/>
      <c r="D375" s="192" t="s">
        <v>152</v>
      </c>
      <c r="E375" s="211" t="s">
        <v>19</v>
      </c>
      <c r="F375" s="212" t="s">
        <v>477</v>
      </c>
      <c r="G375" s="210"/>
      <c r="H375" s="213">
        <v>1.089</v>
      </c>
      <c r="I375" s="214"/>
      <c r="J375" s="210"/>
      <c r="K375" s="210"/>
      <c r="L375" s="215"/>
      <c r="M375" s="216"/>
      <c r="N375" s="217"/>
      <c r="O375" s="217"/>
      <c r="P375" s="217"/>
      <c r="Q375" s="217"/>
      <c r="R375" s="217"/>
      <c r="S375" s="217"/>
      <c r="T375" s="218"/>
      <c r="AT375" s="219" t="s">
        <v>152</v>
      </c>
      <c r="AU375" s="219" t="s">
        <v>82</v>
      </c>
      <c r="AV375" s="14" t="s">
        <v>82</v>
      </c>
      <c r="AW375" s="14" t="s">
        <v>35</v>
      </c>
      <c r="AX375" s="14" t="s">
        <v>73</v>
      </c>
      <c r="AY375" s="219" t="s">
        <v>139</v>
      </c>
    </row>
    <row r="376" spans="1:65" s="15" customFormat="1" ht="11.25">
      <c r="B376" s="220"/>
      <c r="C376" s="221"/>
      <c r="D376" s="192" t="s">
        <v>152</v>
      </c>
      <c r="E376" s="222" t="s">
        <v>19</v>
      </c>
      <c r="F376" s="223" t="s">
        <v>155</v>
      </c>
      <c r="G376" s="221"/>
      <c r="H376" s="224">
        <v>2.1779999999999999</v>
      </c>
      <c r="I376" s="225"/>
      <c r="J376" s="221"/>
      <c r="K376" s="221"/>
      <c r="L376" s="226"/>
      <c r="M376" s="227"/>
      <c r="N376" s="228"/>
      <c r="O376" s="228"/>
      <c r="P376" s="228"/>
      <c r="Q376" s="228"/>
      <c r="R376" s="228"/>
      <c r="S376" s="228"/>
      <c r="T376" s="229"/>
      <c r="AT376" s="230" t="s">
        <v>152</v>
      </c>
      <c r="AU376" s="230" t="s">
        <v>82</v>
      </c>
      <c r="AV376" s="15" t="s">
        <v>146</v>
      </c>
      <c r="AW376" s="15" t="s">
        <v>35</v>
      </c>
      <c r="AX376" s="15" t="s">
        <v>80</v>
      </c>
      <c r="AY376" s="230" t="s">
        <v>139</v>
      </c>
    </row>
    <row r="377" spans="1:65" s="2" customFormat="1" ht="24.2" customHeight="1">
      <c r="A377" s="35"/>
      <c r="B377" s="36"/>
      <c r="C377" s="179" t="s">
        <v>478</v>
      </c>
      <c r="D377" s="179" t="s">
        <v>141</v>
      </c>
      <c r="E377" s="180" t="s">
        <v>479</v>
      </c>
      <c r="F377" s="181" t="s">
        <v>480</v>
      </c>
      <c r="G377" s="182" t="s">
        <v>199</v>
      </c>
      <c r="H377" s="183">
        <v>2.1779999999999999</v>
      </c>
      <c r="I377" s="184"/>
      <c r="J377" s="185">
        <f>ROUND(I377*H377,2)</f>
        <v>0</v>
      </c>
      <c r="K377" s="181" t="s">
        <v>145</v>
      </c>
      <c r="L377" s="40"/>
      <c r="M377" s="186" t="s">
        <v>19</v>
      </c>
      <c r="N377" s="187" t="s">
        <v>44</v>
      </c>
      <c r="O377" s="65"/>
      <c r="P377" s="188">
        <f>O377*H377</f>
        <v>0</v>
      </c>
      <c r="Q377" s="188">
        <v>0</v>
      </c>
      <c r="R377" s="188">
        <f>Q377*H377</f>
        <v>0</v>
      </c>
      <c r="S377" s="188">
        <v>0</v>
      </c>
      <c r="T377" s="189">
        <f>S377*H377</f>
        <v>0</v>
      </c>
      <c r="U377" s="35"/>
      <c r="V377" s="35"/>
      <c r="W377" s="35"/>
      <c r="X377" s="35"/>
      <c r="Y377" s="35"/>
      <c r="Z377" s="35"/>
      <c r="AA377" s="35"/>
      <c r="AB377" s="35"/>
      <c r="AC377" s="35"/>
      <c r="AD377" s="35"/>
      <c r="AE377" s="35"/>
      <c r="AR377" s="190" t="s">
        <v>146</v>
      </c>
      <c r="AT377" s="190" t="s">
        <v>141</v>
      </c>
      <c r="AU377" s="190" t="s">
        <v>82</v>
      </c>
      <c r="AY377" s="18" t="s">
        <v>139</v>
      </c>
      <c r="BE377" s="191">
        <f>IF(N377="základní",J377,0)</f>
        <v>0</v>
      </c>
      <c r="BF377" s="191">
        <f>IF(N377="snížená",J377,0)</f>
        <v>0</v>
      </c>
      <c r="BG377" s="191">
        <f>IF(N377="zákl. přenesená",J377,0)</f>
        <v>0</v>
      </c>
      <c r="BH377" s="191">
        <f>IF(N377="sníž. přenesená",J377,0)</f>
        <v>0</v>
      </c>
      <c r="BI377" s="191">
        <f>IF(N377="nulová",J377,0)</f>
        <v>0</v>
      </c>
      <c r="BJ377" s="18" t="s">
        <v>80</v>
      </c>
      <c r="BK377" s="191">
        <f>ROUND(I377*H377,2)</f>
        <v>0</v>
      </c>
      <c r="BL377" s="18" t="s">
        <v>146</v>
      </c>
      <c r="BM377" s="190" t="s">
        <v>481</v>
      </c>
    </row>
    <row r="378" spans="1:65" s="2" customFormat="1" ht="19.5">
      <c r="A378" s="35"/>
      <c r="B378" s="36"/>
      <c r="C378" s="37"/>
      <c r="D378" s="192" t="s">
        <v>148</v>
      </c>
      <c r="E378" s="37"/>
      <c r="F378" s="193" t="s">
        <v>482</v>
      </c>
      <c r="G378" s="37"/>
      <c r="H378" s="37"/>
      <c r="I378" s="194"/>
      <c r="J378" s="37"/>
      <c r="K378" s="37"/>
      <c r="L378" s="40"/>
      <c r="M378" s="195"/>
      <c r="N378" s="196"/>
      <c r="O378" s="65"/>
      <c r="P378" s="65"/>
      <c r="Q378" s="65"/>
      <c r="R378" s="65"/>
      <c r="S378" s="65"/>
      <c r="T378" s="66"/>
      <c r="U378" s="35"/>
      <c r="V378" s="35"/>
      <c r="W378" s="35"/>
      <c r="X378" s="35"/>
      <c r="Y378" s="35"/>
      <c r="Z378" s="35"/>
      <c r="AA378" s="35"/>
      <c r="AB378" s="35"/>
      <c r="AC378" s="35"/>
      <c r="AD378" s="35"/>
      <c r="AE378" s="35"/>
      <c r="AT378" s="18" t="s">
        <v>148</v>
      </c>
      <c r="AU378" s="18" t="s">
        <v>82</v>
      </c>
    </row>
    <row r="379" spans="1:65" s="2" customFormat="1" ht="11.25">
      <c r="A379" s="35"/>
      <c r="B379" s="36"/>
      <c r="C379" s="37"/>
      <c r="D379" s="197" t="s">
        <v>150</v>
      </c>
      <c r="E379" s="37"/>
      <c r="F379" s="198" t="s">
        <v>483</v>
      </c>
      <c r="G379" s="37"/>
      <c r="H379" s="37"/>
      <c r="I379" s="194"/>
      <c r="J379" s="37"/>
      <c r="K379" s="37"/>
      <c r="L379" s="40"/>
      <c r="M379" s="195"/>
      <c r="N379" s="196"/>
      <c r="O379" s="65"/>
      <c r="P379" s="65"/>
      <c r="Q379" s="65"/>
      <c r="R379" s="65"/>
      <c r="S379" s="65"/>
      <c r="T379" s="66"/>
      <c r="U379" s="35"/>
      <c r="V379" s="35"/>
      <c r="W379" s="35"/>
      <c r="X379" s="35"/>
      <c r="Y379" s="35"/>
      <c r="Z379" s="35"/>
      <c r="AA379" s="35"/>
      <c r="AB379" s="35"/>
      <c r="AC379" s="35"/>
      <c r="AD379" s="35"/>
      <c r="AE379" s="35"/>
      <c r="AT379" s="18" t="s">
        <v>150</v>
      </c>
      <c r="AU379" s="18" t="s">
        <v>82</v>
      </c>
    </row>
    <row r="380" spans="1:65" s="12" customFormat="1" ht="22.9" customHeight="1">
      <c r="B380" s="163"/>
      <c r="C380" s="164"/>
      <c r="D380" s="165" t="s">
        <v>72</v>
      </c>
      <c r="E380" s="177" t="s">
        <v>164</v>
      </c>
      <c r="F380" s="177" t="s">
        <v>484</v>
      </c>
      <c r="G380" s="164"/>
      <c r="H380" s="164"/>
      <c r="I380" s="167"/>
      <c r="J380" s="178">
        <f>BK380</f>
        <v>0</v>
      </c>
      <c r="K380" s="164"/>
      <c r="L380" s="169"/>
      <c r="M380" s="170"/>
      <c r="N380" s="171"/>
      <c r="O380" s="171"/>
      <c r="P380" s="172">
        <f>SUM(P381:P492)</f>
        <v>0</v>
      </c>
      <c r="Q380" s="171"/>
      <c r="R380" s="172">
        <f>SUM(R381:R492)</f>
        <v>131.86340233000001</v>
      </c>
      <c r="S380" s="171"/>
      <c r="T380" s="173">
        <f>SUM(T381:T492)</f>
        <v>0</v>
      </c>
      <c r="AR380" s="174" t="s">
        <v>80</v>
      </c>
      <c r="AT380" s="175" t="s">
        <v>72</v>
      </c>
      <c r="AU380" s="175" t="s">
        <v>80</v>
      </c>
      <c r="AY380" s="174" t="s">
        <v>139</v>
      </c>
      <c r="BK380" s="176">
        <f>SUM(BK381:BK492)</f>
        <v>0</v>
      </c>
    </row>
    <row r="381" spans="1:65" s="2" customFormat="1" ht="16.5" customHeight="1">
      <c r="A381" s="35"/>
      <c r="B381" s="36"/>
      <c r="C381" s="179" t="s">
        <v>485</v>
      </c>
      <c r="D381" s="179" t="s">
        <v>141</v>
      </c>
      <c r="E381" s="180" t="s">
        <v>486</v>
      </c>
      <c r="F381" s="181" t="s">
        <v>487</v>
      </c>
      <c r="G381" s="182" t="s">
        <v>199</v>
      </c>
      <c r="H381" s="183">
        <v>1.9139999999999999</v>
      </c>
      <c r="I381" s="184"/>
      <c r="J381" s="185">
        <f>ROUND(I381*H381,2)</f>
        <v>0</v>
      </c>
      <c r="K381" s="181" t="s">
        <v>145</v>
      </c>
      <c r="L381" s="40"/>
      <c r="M381" s="186" t="s">
        <v>19</v>
      </c>
      <c r="N381" s="187" t="s">
        <v>44</v>
      </c>
      <c r="O381" s="65"/>
      <c r="P381" s="188">
        <f>O381*H381</f>
        <v>0</v>
      </c>
      <c r="Q381" s="188">
        <v>2.5021499999999999</v>
      </c>
      <c r="R381" s="188">
        <f>Q381*H381</f>
        <v>4.7891150999999992</v>
      </c>
      <c r="S381" s="188">
        <v>0</v>
      </c>
      <c r="T381" s="189">
        <f>S381*H381</f>
        <v>0</v>
      </c>
      <c r="U381" s="35"/>
      <c r="V381" s="35"/>
      <c r="W381" s="35"/>
      <c r="X381" s="35"/>
      <c r="Y381" s="35"/>
      <c r="Z381" s="35"/>
      <c r="AA381" s="35"/>
      <c r="AB381" s="35"/>
      <c r="AC381" s="35"/>
      <c r="AD381" s="35"/>
      <c r="AE381" s="35"/>
      <c r="AR381" s="190" t="s">
        <v>146</v>
      </c>
      <c r="AT381" s="190" t="s">
        <v>141</v>
      </c>
      <c r="AU381" s="190" t="s">
        <v>82</v>
      </c>
      <c r="AY381" s="18" t="s">
        <v>139</v>
      </c>
      <c r="BE381" s="191">
        <f>IF(N381="základní",J381,0)</f>
        <v>0</v>
      </c>
      <c r="BF381" s="191">
        <f>IF(N381="snížená",J381,0)</f>
        <v>0</v>
      </c>
      <c r="BG381" s="191">
        <f>IF(N381="zákl. přenesená",J381,0)</f>
        <v>0</v>
      </c>
      <c r="BH381" s="191">
        <f>IF(N381="sníž. přenesená",J381,0)</f>
        <v>0</v>
      </c>
      <c r="BI381" s="191">
        <f>IF(N381="nulová",J381,0)</f>
        <v>0</v>
      </c>
      <c r="BJ381" s="18" t="s">
        <v>80</v>
      </c>
      <c r="BK381" s="191">
        <f>ROUND(I381*H381,2)</f>
        <v>0</v>
      </c>
      <c r="BL381" s="18" t="s">
        <v>146</v>
      </c>
      <c r="BM381" s="190" t="s">
        <v>488</v>
      </c>
    </row>
    <row r="382" spans="1:65" s="2" customFormat="1" ht="11.25">
      <c r="A382" s="35"/>
      <c r="B382" s="36"/>
      <c r="C382" s="37"/>
      <c r="D382" s="192" t="s">
        <v>148</v>
      </c>
      <c r="E382" s="37"/>
      <c r="F382" s="193" t="s">
        <v>489</v>
      </c>
      <c r="G382" s="37"/>
      <c r="H382" s="37"/>
      <c r="I382" s="194"/>
      <c r="J382" s="37"/>
      <c r="K382" s="37"/>
      <c r="L382" s="40"/>
      <c r="M382" s="195"/>
      <c r="N382" s="196"/>
      <c r="O382" s="65"/>
      <c r="P382" s="65"/>
      <c r="Q382" s="65"/>
      <c r="R382" s="65"/>
      <c r="S382" s="65"/>
      <c r="T382" s="66"/>
      <c r="U382" s="35"/>
      <c r="V382" s="35"/>
      <c r="W382" s="35"/>
      <c r="X382" s="35"/>
      <c r="Y382" s="35"/>
      <c r="Z382" s="35"/>
      <c r="AA382" s="35"/>
      <c r="AB382" s="35"/>
      <c r="AC382" s="35"/>
      <c r="AD382" s="35"/>
      <c r="AE382" s="35"/>
      <c r="AT382" s="18" t="s">
        <v>148</v>
      </c>
      <c r="AU382" s="18" t="s">
        <v>82</v>
      </c>
    </row>
    <row r="383" spans="1:65" s="2" customFormat="1" ht="11.25">
      <c r="A383" s="35"/>
      <c r="B383" s="36"/>
      <c r="C383" s="37"/>
      <c r="D383" s="197" t="s">
        <v>150</v>
      </c>
      <c r="E383" s="37"/>
      <c r="F383" s="198" t="s">
        <v>490</v>
      </c>
      <c r="G383" s="37"/>
      <c r="H383" s="37"/>
      <c r="I383" s="194"/>
      <c r="J383" s="37"/>
      <c r="K383" s="37"/>
      <c r="L383" s="40"/>
      <c r="M383" s="195"/>
      <c r="N383" s="196"/>
      <c r="O383" s="65"/>
      <c r="P383" s="65"/>
      <c r="Q383" s="65"/>
      <c r="R383" s="65"/>
      <c r="S383" s="65"/>
      <c r="T383" s="66"/>
      <c r="U383" s="35"/>
      <c r="V383" s="35"/>
      <c r="W383" s="35"/>
      <c r="X383" s="35"/>
      <c r="Y383" s="35"/>
      <c r="Z383" s="35"/>
      <c r="AA383" s="35"/>
      <c r="AB383" s="35"/>
      <c r="AC383" s="35"/>
      <c r="AD383" s="35"/>
      <c r="AE383" s="35"/>
      <c r="AT383" s="18" t="s">
        <v>150</v>
      </c>
      <c r="AU383" s="18" t="s">
        <v>82</v>
      </c>
    </row>
    <row r="384" spans="1:65" s="13" customFormat="1" ht="11.25">
      <c r="B384" s="199"/>
      <c r="C384" s="200"/>
      <c r="D384" s="192" t="s">
        <v>152</v>
      </c>
      <c r="E384" s="201" t="s">
        <v>19</v>
      </c>
      <c r="F384" s="202" t="s">
        <v>491</v>
      </c>
      <c r="G384" s="200"/>
      <c r="H384" s="201" t="s">
        <v>19</v>
      </c>
      <c r="I384" s="203"/>
      <c r="J384" s="200"/>
      <c r="K384" s="200"/>
      <c r="L384" s="204"/>
      <c r="M384" s="205"/>
      <c r="N384" s="206"/>
      <c r="O384" s="206"/>
      <c r="P384" s="206"/>
      <c r="Q384" s="206"/>
      <c r="R384" s="206"/>
      <c r="S384" s="206"/>
      <c r="T384" s="207"/>
      <c r="AT384" s="208" t="s">
        <v>152</v>
      </c>
      <c r="AU384" s="208" t="s">
        <v>82</v>
      </c>
      <c r="AV384" s="13" t="s">
        <v>80</v>
      </c>
      <c r="AW384" s="13" t="s">
        <v>35</v>
      </c>
      <c r="AX384" s="13" t="s">
        <v>73</v>
      </c>
      <c r="AY384" s="208" t="s">
        <v>139</v>
      </c>
    </row>
    <row r="385" spans="1:65" s="14" customFormat="1" ht="11.25">
      <c r="B385" s="209"/>
      <c r="C385" s="210"/>
      <c r="D385" s="192" t="s">
        <v>152</v>
      </c>
      <c r="E385" s="211" t="s">
        <v>19</v>
      </c>
      <c r="F385" s="212" t="s">
        <v>492</v>
      </c>
      <c r="G385" s="210"/>
      <c r="H385" s="213">
        <v>1.9139999999999999</v>
      </c>
      <c r="I385" s="214"/>
      <c r="J385" s="210"/>
      <c r="K385" s="210"/>
      <c r="L385" s="215"/>
      <c r="M385" s="216"/>
      <c r="N385" s="217"/>
      <c r="O385" s="217"/>
      <c r="P385" s="217"/>
      <c r="Q385" s="217"/>
      <c r="R385" s="217"/>
      <c r="S385" s="217"/>
      <c r="T385" s="218"/>
      <c r="AT385" s="219" t="s">
        <v>152</v>
      </c>
      <c r="AU385" s="219" t="s">
        <v>82</v>
      </c>
      <c r="AV385" s="14" t="s">
        <v>82</v>
      </c>
      <c r="AW385" s="14" t="s">
        <v>35</v>
      </c>
      <c r="AX385" s="14" t="s">
        <v>73</v>
      </c>
      <c r="AY385" s="219" t="s">
        <v>139</v>
      </c>
    </row>
    <row r="386" spans="1:65" s="15" customFormat="1" ht="11.25">
      <c r="B386" s="220"/>
      <c r="C386" s="221"/>
      <c r="D386" s="192" t="s">
        <v>152</v>
      </c>
      <c r="E386" s="222" t="s">
        <v>19</v>
      </c>
      <c r="F386" s="223" t="s">
        <v>155</v>
      </c>
      <c r="G386" s="221"/>
      <c r="H386" s="224">
        <v>1.9139999999999999</v>
      </c>
      <c r="I386" s="225"/>
      <c r="J386" s="221"/>
      <c r="K386" s="221"/>
      <c r="L386" s="226"/>
      <c r="M386" s="227"/>
      <c r="N386" s="228"/>
      <c r="O386" s="228"/>
      <c r="P386" s="228"/>
      <c r="Q386" s="228"/>
      <c r="R386" s="228"/>
      <c r="S386" s="228"/>
      <c r="T386" s="229"/>
      <c r="AT386" s="230" t="s">
        <v>152</v>
      </c>
      <c r="AU386" s="230" t="s">
        <v>82</v>
      </c>
      <c r="AV386" s="15" t="s">
        <v>146</v>
      </c>
      <c r="AW386" s="15" t="s">
        <v>35</v>
      </c>
      <c r="AX386" s="15" t="s">
        <v>80</v>
      </c>
      <c r="AY386" s="230" t="s">
        <v>139</v>
      </c>
    </row>
    <row r="387" spans="1:65" s="2" customFormat="1" ht="24.2" customHeight="1">
      <c r="A387" s="35"/>
      <c r="B387" s="36"/>
      <c r="C387" s="179" t="s">
        <v>493</v>
      </c>
      <c r="D387" s="179" t="s">
        <v>141</v>
      </c>
      <c r="E387" s="180" t="s">
        <v>494</v>
      </c>
      <c r="F387" s="181" t="s">
        <v>495</v>
      </c>
      <c r="G387" s="182" t="s">
        <v>199</v>
      </c>
      <c r="H387" s="183">
        <v>1.9139999999999999</v>
      </c>
      <c r="I387" s="184"/>
      <c r="J387" s="185">
        <f>ROUND(I387*H387,2)</f>
        <v>0</v>
      </c>
      <c r="K387" s="181" t="s">
        <v>145</v>
      </c>
      <c r="L387" s="40"/>
      <c r="M387" s="186" t="s">
        <v>19</v>
      </c>
      <c r="N387" s="187" t="s">
        <v>44</v>
      </c>
      <c r="O387" s="65"/>
      <c r="P387" s="188">
        <f>O387*H387</f>
        <v>0</v>
      </c>
      <c r="Q387" s="188">
        <v>4.8579999999999998E-2</v>
      </c>
      <c r="R387" s="188">
        <f>Q387*H387</f>
        <v>9.2982119999999988E-2</v>
      </c>
      <c r="S387" s="188">
        <v>0</v>
      </c>
      <c r="T387" s="189">
        <f>S387*H387</f>
        <v>0</v>
      </c>
      <c r="U387" s="35"/>
      <c r="V387" s="35"/>
      <c r="W387" s="35"/>
      <c r="X387" s="35"/>
      <c r="Y387" s="35"/>
      <c r="Z387" s="35"/>
      <c r="AA387" s="35"/>
      <c r="AB387" s="35"/>
      <c r="AC387" s="35"/>
      <c r="AD387" s="35"/>
      <c r="AE387" s="35"/>
      <c r="AR387" s="190" t="s">
        <v>146</v>
      </c>
      <c r="AT387" s="190" t="s">
        <v>141</v>
      </c>
      <c r="AU387" s="190" t="s">
        <v>82</v>
      </c>
      <c r="AY387" s="18" t="s">
        <v>139</v>
      </c>
      <c r="BE387" s="191">
        <f>IF(N387="základní",J387,0)</f>
        <v>0</v>
      </c>
      <c r="BF387" s="191">
        <f>IF(N387="snížená",J387,0)</f>
        <v>0</v>
      </c>
      <c r="BG387" s="191">
        <f>IF(N387="zákl. přenesená",J387,0)</f>
        <v>0</v>
      </c>
      <c r="BH387" s="191">
        <f>IF(N387="sníž. přenesená",J387,0)</f>
        <v>0</v>
      </c>
      <c r="BI387" s="191">
        <f>IF(N387="nulová",J387,0)</f>
        <v>0</v>
      </c>
      <c r="BJ387" s="18" t="s">
        <v>80</v>
      </c>
      <c r="BK387" s="191">
        <f>ROUND(I387*H387,2)</f>
        <v>0</v>
      </c>
      <c r="BL387" s="18" t="s">
        <v>146</v>
      </c>
      <c r="BM387" s="190" t="s">
        <v>496</v>
      </c>
    </row>
    <row r="388" spans="1:65" s="2" customFormat="1" ht="19.5">
      <c r="A388" s="35"/>
      <c r="B388" s="36"/>
      <c r="C388" s="37"/>
      <c r="D388" s="192" t="s">
        <v>148</v>
      </c>
      <c r="E388" s="37"/>
      <c r="F388" s="193" t="s">
        <v>497</v>
      </c>
      <c r="G388" s="37"/>
      <c r="H388" s="37"/>
      <c r="I388" s="194"/>
      <c r="J388" s="37"/>
      <c r="K388" s="37"/>
      <c r="L388" s="40"/>
      <c r="M388" s="195"/>
      <c r="N388" s="196"/>
      <c r="O388" s="65"/>
      <c r="P388" s="65"/>
      <c r="Q388" s="65"/>
      <c r="R388" s="65"/>
      <c r="S388" s="65"/>
      <c r="T388" s="66"/>
      <c r="U388" s="35"/>
      <c r="V388" s="35"/>
      <c r="W388" s="35"/>
      <c r="X388" s="35"/>
      <c r="Y388" s="35"/>
      <c r="Z388" s="35"/>
      <c r="AA388" s="35"/>
      <c r="AB388" s="35"/>
      <c r="AC388" s="35"/>
      <c r="AD388" s="35"/>
      <c r="AE388" s="35"/>
      <c r="AT388" s="18" t="s">
        <v>148</v>
      </c>
      <c r="AU388" s="18" t="s">
        <v>82</v>
      </c>
    </row>
    <row r="389" spans="1:65" s="2" customFormat="1" ht="11.25">
      <c r="A389" s="35"/>
      <c r="B389" s="36"/>
      <c r="C389" s="37"/>
      <c r="D389" s="197" t="s">
        <v>150</v>
      </c>
      <c r="E389" s="37"/>
      <c r="F389" s="198" t="s">
        <v>498</v>
      </c>
      <c r="G389" s="37"/>
      <c r="H389" s="37"/>
      <c r="I389" s="194"/>
      <c r="J389" s="37"/>
      <c r="K389" s="37"/>
      <c r="L389" s="40"/>
      <c r="M389" s="195"/>
      <c r="N389" s="196"/>
      <c r="O389" s="65"/>
      <c r="P389" s="65"/>
      <c r="Q389" s="65"/>
      <c r="R389" s="65"/>
      <c r="S389" s="65"/>
      <c r="T389" s="66"/>
      <c r="U389" s="35"/>
      <c r="V389" s="35"/>
      <c r="W389" s="35"/>
      <c r="X389" s="35"/>
      <c r="Y389" s="35"/>
      <c r="Z389" s="35"/>
      <c r="AA389" s="35"/>
      <c r="AB389" s="35"/>
      <c r="AC389" s="35"/>
      <c r="AD389" s="35"/>
      <c r="AE389" s="35"/>
      <c r="AT389" s="18" t="s">
        <v>150</v>
      </c>
      <c r="AU389" s="18" t="s">
        <v>82</v>
      </c>
    </row>
    <row r="390" spans="1:65" s="13" customFormat="1" ht="11.25">
      <c r="B390" s="199"/>
      <c r="C390" s="200"/>
      <c r="D390" s="192" t="s">
        <v>152</v>
      </c>
      <c r="E390" s="201" t="s">
        <v>19</v>
      </c>
      <c r="F390" s="202" t="s">
        <v>491</v>
      </c>
      <c r="G390" s="200"/>
      <c r="H390" s="201" t="s">
        <v>19</v>
      </c>
      <c r="I390" s="203"/>
      <c r="J390" s="200"/>
      <c r="K390" s="200"/>
      <c r="L390" s="204"/>
      <c r="M390" s="205"/>
      <c r="N390" s="206"/>
      <c r="O390" s="206"/>
      <c r="P390" s="206"/>
      <c r="Q390" s="206"/>
      <c r="R390" s="206"/>
      <c r="S390" s="206"/>
      <c r="T390" s="207"/>
      <c r="AT390" s="208" t="s">
        <v>152</v>
      </c>
      <c r="AU390" s="208" t="s">
        <v>82</v>
      </c>
      <c r="AV390" s="13" t="s">
        <v>80</v>
      </c>
      <c r="AW390" s="13" t="s">
        <v>35</v>
      </c>
      <c r="AX390" s="13" t="s">
        <v>73</v>
      </c>
      <c r="AY390" s="208" t="s">
        <v>139</v>
      </c>
    </row>
    <row r="391" spans="1:65" s="14" customFormat="1" ht="11.25">
      <c r="B391" s="209"/>
      <c r="C391" s="210"/>
      <c r="D391" s="192" t="s">
        <v>152</v>
      </c>
      <c r="E391" s="211" t="s">
        <v>19</v>
      </c>
      <c r="F391" s="212" t="s">
        <v>492</v>
      </c>
      <c r="G391" s="210"/>
      <c r="H391" s="213">
        <v>1.9139999999999999</v>
      </c>
      <c r="I391" s="214"/>
      <c r="J391" s="210"/>
      <c r="K391" s="210"/>
      <c r="L391" s="215"/>
      <c r="M391" s="216"/>
      <c r="N391" s="217"/>
      <c r="O391" s="217"/>
      <c r="P391" s="217"/>
      <c r="Q391" s="217"/>
      <c r="R391" s="217"/>
      <c r="S391" s="217"/>
      <c r="T391" s="218"/>
      <c r="AT391" s="219" t="s">
        <v>152</v>
      </c>
      <c r="AU391" s="219" t="s">
        <v>82</v>
      </c>
      <c r="AV391" s="14" t="s">
        <v>82</v>
      </c>
      <c r="AW391" s="14" t="s">
        <v>35</v>
      </c>
      <c r="AX391" s="14" t="s">
        <v>80</v>
      </c>
      <c r="AY391" s="219" t="s">
        <v>139</v>
      </c>
    </row>
    <row r="392" spans="1:65" s="2" customFormat="1" ht="16.5" customHeight="1">
      <c r="A392" s="35"/>
      <c r="B392" s="36"/>
      <c r="C392" s="179" t="s">
        <v>499</v>
      </c>
      <c r="D392" s="179" t="s">
        <v>141</v>
      </c>
      <c r="E392" s="180" t="s">
        <v>500</v>
      </c>
      <c r="F392" s="181" t="s">
        <v>501</v>
      </c>
      <c r="G392" s="182" t="s">
        <v>144</v>
      </c>
      <c r="H392" s="183">
        <v>11.685</v>
      </c>
      <c r="I392" s="184"/>
      <c r="J392" s="185">
        <f>ROUND(I392*H392,2)</f>
        <v>0</v>
      </c>
      <c r="K392" s="181" t="s">
        <v>145</v>
      </c>
      <c r="L392" s="40"/>
      <c r="M392" s="186" t="s">
        <v>19</v>
      </c>
      <c r="N392" s="187" t="s">
        <v>44</v>
      </c>
      <c r="O392" s="65"/>
      <c r="P392" s="188">
        <f>O392*H392</f>
        <v>0</v>
      </c>
      <c r="Q392" s="188">
        <v>4.1739999999999999E-2</v>
      </c>
      <c r="R392" s="188">
        <f>Q392*H392</f>
        <v>0.4877319</v>
      </c>
      <c r="S392" s="188">
        <v>0</v>
      </c>
      <c r="T392" s="189">
        <f>S392*H392</f>
        <v>0</v>
      </c>
      <c r="U392" s="35"/>
      <c r="V392" s="35"/>
      <c r="W392" s="35"/>
      <c r="X392" s="35"/>
      <c r="Y392" s="35"/>
      <c r="Z392" s="35"/>
      <c r="AA392" s="35"/>
      <c r="AB392" s="35"/>
      <c r="AC392" s="35"/>
      <c r="AD392" s="35"/>
      <c r="AE392" s="35"/>
      <c r="AR392" s="190" t="s">
        <v>146</v>
      </c>
      <c r="AT392" s="190" t="s">
        <v>141</v>
      </c>
      <c r="AU392" s="190" t="s">
        <v>82</v>
      </c>
      <c r="AY392" s="18" t="s">
        <v>139</v>
      </c>
      <c r="BE392" s="191">
        <f>IF(N392="základní",J392,0)</f>
        <v>0</v>
      </c>
      <c r="BF392" s="191">
        <f>IF(N392="snížená",J392,0)</f>
        <v>0</v>
      </c>
      <c r="BG392" s="191">
        <f>IF(N392="zákl. přenesená",J392,0)</f>
        <v>0</v>
      </c>
      <c r="BH392" s="191">
        <f>IF(N392="sníž. přenesená",J392,0)</f>
        <v>0</v>
      </c>
      <c r="BI392" s="191">
        <f>IF(N392="nulová",J392,0)</f>
        <v>0</v>
      </c>
      <c r="BJ392" s="18" t="s">
        <v>80</v>
      </c>
      <c r="BK392" s="191">
        <f>ROUND(I392*H392,2)</f>
        <v>0</v>
      </c>
      <c r="BL392" s="18" t="s">
        <v>146</v>
      </c>
      <c r="BM392" s="190" t="s">
        <v>502</v>
      </c>
    </row>
    <row r="393" spans="1:65" s="2" customFormat="1" ht="11.25">
      <c r="A393" s="35"/>
      <c r="B393" s="36"/>
      <c r="C393" s="37"/>
      <c r="D393" s="192" t="s">
        <v>148</v>
      </c>
      <c r="E393" s="37"/>
      <c r="F393" s="193" t="s">
        <v>503</v>
      </c>
      <c r="G393" s="37"/>
      <c r="H393" s="37"/>
      <c r="I393" s="194"/>
      <c r="J393" s="37"/>
      <c r="K393" s="37"/>
      <c r="L393" s="40"/>
      <c r="M393" s="195"/>
      <c r="N393" s="196"/>
      <c r="O393" s="65"/>
      <c r="P393" s="65"/>
      <c r="Q393" s="65"/>
      <c r="R393" s="65"/>
      <c r="S393" s="65"/>
      <c r="T393" s="66"/>
      <c r="U393" s="35"/>
      <c r="V393" s="35"/>
      <c r="W393" s="35"/>
      <c r="X393" s="35"/>
      <c r="Y393" s="35"/>
      <c r="Z393" s="35"/>
      <c r="AA393" s="35"/>
      <c r="AB393" s="35"/>
      <c r="AC393" s="35"/>
      <c r="AD393" s="35"/>
      <c r="AE393" s="35"/>
      <c r="AT393" s="18" t="s">
        <v>148</v>
      </c>
      <c r="AU393" s="18" t="s">
        <v>82</v>
      </c>
    </row>
    <row r="394" spans="1:65" s="2" customFormat="1" ht="11.25">
      <c r="A394" s="35"/>
      <c r="B394" s="36"/>
      <c r="C394" s="37"/>
      <c r="D394" s="197" t="s">
        <v>150</v>
      </c>
      <c r="E394" s="37"/>
      <c r="F394" s="198" t="s">
        <v>504</v>
      </c>
      <c r="G394" s="37"/>
      <c r="H394" s="37"/>
      <c r="I394" s="194"/>
      <c r="J394" s="37"/>
      <c r="K394" s="37"/>
      <c r="L394" s="40"/>
      <c r="M394" s="195"/>
      <c r="N394" s="196"/>
      <c r="O394" s="65"/>
      <c r="P394" s="65"/>
      <c r="Q394" s="65"/>
      <c r="R394" s="65"/>
      <c r="S394" s="65"/>
      <c r="T394" s="66"/>
      <c r="U394" s="35"/>
      <c r="V394" s="35"/>
      <c r="W394" s="35"/>
      <c r="X394" s="35"/>
      <c r="Y394" s="35"/>
      <c r="Z394" s="35"/>
      <c r="AA394" s="35"/>
      <c r="AB394" s="35"/>
      <c r="AC394" s="35"/>
      <c r="AD394" s="35"/>
      <c r="AE394" s="35"/>
      <c r="AT394" s="18" t="s">
        <v>150</v>
      </c>
      <c r="AU394" s="18" t="s">
        <v>82</v>
      </c>
    </row>
    <row r="395" spans="1:65" s="13" customFormat="1" ht="11.25">
      <c r="B395" s="199"/>
      <c r="C395" s="200"/>
      <c r="D395" s="192" t="s">
        <v>152</v>
      </c>
      <c r="E395" s="201" t="s">
        <v>19</v>
      </c>
      <c r="F395" s="202" t="s">
        <v>505</v>
      </c>
      <c r="G395" s="200"/>
      <c r="H395" s="201" t="s">
        <v>19</v>
      </c>
      <c r="I395" s="203"/>
      <c r="J395" s="200"/>
      <c r="K395" s="200"/>
      <c r="L395" s="204"/>
      <c r="M395" s="205"/>
      <c r="N395" s="206"/>
      <c r="O395" s="206"/>
      <c r="P395" s="206"/>
      <c r="Q395" s="206"/>
      <c r="R395" s="206"/>
      <c r="S395" s="206"/>
      <c r="T395" s="207"/>
      <c r="AT395" s="208" t="s">
        <v>152</v>
      </c>
      <c r="AU395" s="208" t="s">
        <v>82</v>
      </c>
      <c r="AV395" s="13" t="s">
        <v>80</v>
      </c>
      <c r="AW395" s="13" t="s">
        <v>35</v>
      </c>
      <c r="AX395" s="13" t="s">
        <v>73</v>
      </c>
      <c r="AY395" s="208" t="s">
        <v>139</v>
      </c>
    </row>
    <row r="396" spans="1:65" s="14" customFormat="1" ht="11.25">
      <c r="B396" s="209"/>
      <c r="C396" s="210"/>
      <c r="D396" s="192" t="s">
        <v>152</v>
      </c>
      <c r="E396" s="211" t="s">
        <v>19</v>
      </c>
      <c r="F396" s="212" t="s">
        <v>506</v>
      </c>
      <c r="G396" s="210"/>
      <c r="H396" s="213">
        <v>11.685</v>
      </c>
      <c r="I396" s="214"/>
      <c r="J396" s="210"/>
      <c r="K396" s="210"/>
      <c r="L396" s="215"/>
      <c r="M396" s="216"/>
      <c r="N396" s="217"/>
      <c r="O396" s="217"/>
      <c r="P396" s="217"/>
      <c r="Q396" s="217"/>
      <c r="R396" s="217"/>
      <c r="S396" s="217"/>
      <c r="T396" s="218"/>
      <c r="AT396" s="219" t="s">
        <v>152</v>
      </c>
      <c r="AU396" s="219" t="s">
        <v>82</v>
      </c>
      <c r="AV396" s="14" t="s">
        <v>82</v>
      </c>
      <c r="AW396" s="14" t="s">
        <v>35</v>
      </c>
      <c r="AX396" s="14" t="s">
        <v>73</v>
      </c>
      <c r="AY396" s="219" t="s">
        <v>139</v>
      </c>
    </row>
    <row r="397" spans="1:65" s="15" customFormat="1" ht="11.25">
      <c r="B397" s="220"/>
      <c r="C397" s="221"/>
      <c r="D397" s="192" t="s">
        <v>152</v>
      </c>
      <c r="E397" s="222" t="s">
        <v>19</v>
      </c>
      <c r="F397" s="223" t="s">
        <v>155</v>
      </c>
      <c r="G397" s="221"/>
      <c r="H397" s="224">
        <v>11.685</v>
      </c>
      <c r="I397" s="225"/>
      <c r="J397" s="221"/>
      <c r="K397" s="221"/>
      <c r="L397" s="226"/>
      <c r="M397" s="227"/>
      <c r="N397" s="228"/>
      <c r="O397" s="228"/>
      <c r="P397" s="228"/>
      <c r="Q397" s="228"/>
      <c r="R397" s="228"/>
      <c r="S397" s="228"/>
      <c r="T397" s="229"/>
      <c r="AT397" s="230" t="s">
        <v>152</v>
      </c>
      <c r="AU397" s="230" t="s">
        <v>82</v>
      </c>
      <c r="AV397" s="15" t="s">
        <v>146</v>
      </c>
      <c r="AW397" s="15" t="s">
        <v>35</v>
      </c>
      <c r="AX397" s="15" t="s">
        <v>80</v>
      </c>
      <c r="AY397" s="230" t="s">
        <v>139</v>
      </c>
    </row>
    <row r="398" spans="1:65" s="2" customFormat="1" ht="16.5" customHeight="1">
      <c r="A398" s="35"/>
      <c r="B398" s="36"/>
      <c r="C398" s="179" t="s">
        <v>507</v>
      </c>
      <c r="D398" s="179" t="s">
        <v>141</v>
      </c>
      <c r="E398" s="180" t="s">
        <v>508</v>
      </c>
      <c r="F398" s="181" t="s">
        <v>509</v>
      </c>
      <c r="G398" s="182" t="s">
        <v>144</v>
      </c>
      <c r="H398" s="183">
        <v>11.685</v>
      </c>
      <c r="I398" s="184"/>
      <c r="J398" s="185">
        <f>ROUND(I398*H398,2)</f>
        <v>0</v>
      </c>
      <c r="K398" s="181" t="s">
        <v>145</v>
      </c>
      <c r="L398" s="40"/>
      <c r="M398" s="186" t="s">
        <v>19</v>
      </c>
      <c r="N398" s="187" t="s">
        <v>44</v>
      </c>
      <c r="O398" s="65"/>
      <c r="P398" s="188">
        <f>O398*H398</f>
        <v>0</v>
      </c>
      <c r="Q398" s="188">
        <v>2.0000000000000002E-5</v>
      </c>
      <c r="R398" s="188">
        <f>Q398*H398</f>
        <v>2.3370000000000002E-4</v>
      </c>
      <c r="S398" s="188">
        <v>0</v>
      </c>
      <c r="T398" s="189">
        <f>S398*H398</f>
        <v>0</v>
      </c>
      <c r="U398" s="35"/>
      <c r="V398" s="35"/>
      <c r="W398" s="35"/>
      <c r="X398" s="35"/>
      <c r="Y398" s="35"/>
      <c r="Z398" s="35"/>
      <c r="AA398" s="35"/>
      <c r="AB398" s="35"/>
      <c r="AC398" s="35"/>
      <c r="AD398" s="35"/>
      <c r="AE398" s="35"/>
      <c r="AR398" s="190" t="s">
        <v>146</v>
      </c>
      <c r="AT398" s="190" t="s">
        <v>141</v>
      </c>
      <c r="AU398" s="190" t="s">
        <v>82</v>
      </c>
      <c r="AY398" s="18" t="s">
        <v>139</v>
      </c>
      <c r="BE398" s="191">
        <f>IF(N398="základní",J398,0)</f>
        <v>0</v>
      </c>
      <c r="BF398" s="191">
        <f>IF(N398="snížená",J398,0)</f>
        <v>0</v>
      </c>
      <c r="BG398" s="191">
        <f>IF(N398="zákl. přenesená",J398,0)</f>
        <v>0</v>
      </c>
      <c r="BH398" s="191">
        <f>IF(N398="sníž. přenesená",J398,0)</f>
        <v>0</v>
      </c>
      <c r="BI398" s="191">
        <f>IF(N398="nulová",J398,0)</f>
        <v>0</v>
      </c>
      <c r="BJ398" s="18" t="s">
        <v>80</v>
      </c>
      <c r="BK398" s="191">
        <f>ROUND(I398*H398,2)</f>
        <v>0</v>
      </c>
      <c r="BL398" s="18" t="s">
        <v>146</v>
      </c>
      <c r="BM398" s="190" t="s">
        <v>510</v>
      </c>
    </row>
    <row r="399" spans="1:65" s="2" customFormat="1" ht="11.25">
      <c r="A399" s="35"/>
      <c r="B399" s="36"/>
      <c r="C399" s="37"/>
      <c r="D399" s="192" t="s">
        <v>148</v>
      </c>
      <c r="E399" s="37"/>
      <c r="F399" s="193" t="s">
        <v>511</v>
      </c>
      <c r="G399" s="37"/>
      <c r="H399" s="37"/>
      <c r="I399" s="194"/>
      <c r="J399" s="37"/>
      <c r="K399" s="37"/>
      <c r="L399" s="40"/>
      <c r="M399" s="195"/>
      <c r="N399" s="196"/>
      <c r="O399" s="65"/>
      <c r="P399" s="65"/>
      <c r="Q399" s="65"/>
      <c r="R399" s="65"/>
      <c r="S399" s="65"/>
      <c r="T399" s="66"/>
      <c r="U399" s="35"/>
      <c r="V399" s="35"/>
      <c r="W399" s="35"/>
      <c r="X399" s="35"/>
      <c r="Y399" s="35"/>
      <c r="Z399" s="35"/>
      <c r="AA399" s="35"/>
      <c r="AB399" s="35"/>
      <c r="AC399" s="35"/>
      <c r="AD399" s="35"/>
      <c r="AE399" s="35"/>
      <c r="AT399" s="18" t="s">
        <v>148</v>
      </c>
      <c r="AU399" s="18" t="s">
        <v>82</v>
      </c>
    </row>
    <row r="400" spans="1:65" s="2" customFormat="1" ht="11.25">
      <c r="A400" s="35"/>
      <c r="B400" s="36"/>
      <c r="C400" s="37"/>
      <c r="D400" s="197" t="s">
        <v>150</v>
      </c>
      <c r="E400" s="37"/>
      <c r="F400" s="198" t="s">
        <v>512</v>
      </c>
      <c r="G400" s="37"/>
      <c r="H400" s="37"/>
      <c r="I400" s="194"/>
      <c r="J400" s="37"/>
      <c r="K400" s="37"/>
      <c r="L400" s="40"/>
      <c r="M400" s="195"/>
      <c r="N400" s="196"/>
      <c r="O400" s="65"/>
      <c r="P400" s="65"/>
      <c r="Q400" s="65"/>
      <c r="R400" s="65"/>
      <c r="S400" s="65"/>
      <c r="T400" s="66"/>
      <c r="U400" s="35"/>
      <c r="V400" s="35"/>
      <c r="W400" s="35"/>
      <c r="X400" s="35"/>
      <c r="Y400" s="35"/>
      <c r="Z400" s="35"/>
      <c r="AA400" s="35"/>
      <c r="AB400" s="35"/>
      <c r="AC400" s="35"/>
      <c r="AD400" s="35"/>
      <c r="AE400" s="35"/>
      <c r="AT400" s="18" t="s">
        <v>150</v>
      </c>
      <c r="AU400" s="18" t="s">
        <v>82</v>
      </c>
    </row>
    <row r="401" spans="1:65" s="13" customFormat="1" ht="11.25">
      <c r="B401" s="199"/>
      <c r="C401" s="200"/>
      <c r="D401" s="192" t="s">
        <v>152</v>
      </c>
      <c r="E401" s="201" t="s">
        <v>19</v>
      </c>
      <c r="F401" s="202" t="s">
        <v>505</v>
      </c>
      <c r="G401" s="200"/>
      <c r="H401" s="201" t="s">
        <v>19</v>
      </c>
      <c r="I401" s="203"/>
      <c r="J401" s="200"/>
      <c r="K401" s="200"/>
      <c r="L401" s="204"/>
      <c r="M401" s="205"/>
      <c r="N401" s="206"/>
      <c r="O401" s="206"/>
      <c r="P401" s="206"/>
      <c r="Q401" s="206"/>
      <c r="R401" s="206"/>
      <c r="S401" s="206"/>
      <c r="T401" s="207"/>
      <c r="AT401" s="208" t="s">
        <v>152</v>
      </c>
      <c r="AU401" s="208" t="s">
        <v>82</v>
      </c>
      <c r="AV401" s="13" t="s">
        <v>80</v>
      </c>
      <c r="AW401" s="13" t="s">
        <v>35</v>
      </c>
      <c r="AX401" s="13" t="s">
        <v>73</v>
      </c>
      <c r="AY401" s="208" t="s">
        <v>139</v>
      </c>
    </row>
    <row r="402" spans="1:65" s="14" customFormat="1" ht="11.25">
      <c r="B402" s="209"/>
      <c r="C402" s="210"/>
      <c r="D402" s="192" t="s">
        <v>152</v>
      </c>
      <c r="E402" s="211" t="s">
        <v>19</v>
      </c>
      <c r="F402" s="212" t="s">
        <v>506</v>
      </c>
      <c r="G402" s="210"/>
      <c r="H402" s="213">
        <v>11.685</v>
      </c>
      <c r="I402" s="214"/>
      <c r="J402" s="210"/>
      <c r="K402" s="210"/>
      <c r="L402" s="215"/>
      <c r="M402" s="216"/>
      <c r="N402" s="217"/>
      <c r="O402" s="217"/>
      <c r="P402" s="217"/>
      <c r="Q402" s="217"/>
      <c r="R402" s="217"/>
      <c r="S402" s="217"/>
      <c r="T402" s="218"/>
      <c r="AT402" s="219" t="s">
        <v>152</v>
      </c>
      <c r="AU402" s="219" t="s">
        <v>82</v>
      </c>
      <c r="AV402" s="14" t="s">
        <v>82</v>
      </c>
      <c r="AW402" s="14" t="s">
        <v>35</v>
      </c>
      <c r="AX402" s="14" t="s">
        <v>80</v>
      </c>
      <c r="AY402" s="219" t="s">
        <v>139</v>
      </c>
    </row>
    <row r="403" spans="1:65" s="2" customFormat="1" ht="16.5" customHeight="1">
      <c r="A403" s="35"/>
      <c r="B403" s="36"/>
      <c r="C403" s="179" t="s">
        <v>513</v>
      </c>
      <c r="D403" s="179" t="s">
        <v>141</v>
      </c>
      <c r="E403" s="180" t="s">
        <v>514</v>
      </c>
      <c r="F403" s="181" t="s">
        <v>515</v>
      </c>
      <c r="G403" s="182" t="s">
        <v>230</v>
      </c>
      <c r="H403" s="183">
        <v>0.36099999999999999</v>
      </c>
      <c r="I403" s="184"/>
      <c r="J403" s="185">
        <f>ROUND(I403*H403,2)</f>
        <v>0</v>
      </c>
      <c r="K403" s="181" t="s">
        <v>145</v>
      </c>
      <c r="L403" s="40"/>
      <c r="M403" s="186" t="s">
        <v>19</v>
      </c>
      <c r="N403" s="187" t="s">
        <v>44</v>
      </c>
      <c r="O403" s="65"/>
      <c r="P403" s="188">
        <f>O403*H403</f>
        <v>0</v>
      </c>
      <c r="Q403" s="188">
        <v>1.04877</v>
      </c>
      <c r="R403" s="188">
        <f>Q403*H403</f>
        <v>0.37860596999999996</v>
      </c>
      <c r="S403" s="188">
        <v>0</v>
      </c>
      <c r="T403" s="189">
        <f>S403*H403</f>
        <v>0</v>
      </c>
      <c r="U403" s="35"/>
      <c r="V403" s="35"/>
      <c r="W403" s="35"/>
      <c r="X403" s="35"/>
      <c r="Y403" s="35"/>
      <c r="Z403" s="35"/>
      <c r="AA403" s="35"/>
      <c r="AB403" s="35"/>
      <c r="AC403" s="35"/>
      <c r="AD403" s="35"/>
      <c r="AE403" s="35"/>
      <c r="AR403" s="190" t="s">
        <v>146</v>
      </c>
      <c r="AT403" s="190" t="s">
        <v>141</v>
      </c>
      <c r="AU403" s="190" t="s">
        <v>82</v>
      </c>
      <c r="AY403" s="18" t="s">
        <v>139</v>
      </c>
      <c r="BE403" s="191">
        <f>IF(N403="základní",J403,0)</f>
        <v>0</v>
      </c>
      <c r="BF403" s="191">
        <f>IF(N403="snížená",J403,0)</f>
        <v>0</v>
      </c>
      <c r="BG403" s="191">
        <f>IF(N403="zákl. přenesená",J403,0)</f>
        <v>0</v>
      </c>
      <c r="BH403" s="191">
        <f>IF(N403="sníž. přenesená",J403,0)</f>
        <v>0</v>
      </c>
      <c r="BI403" s="191">
        <f>IF(N403="nulová",J403,0)</f>
        <v>0</v>
      </c>
      <c r="BJ403" s="18" t="s">
        <v>80</v>
      </c>
      <c r="BK403" s="191">
        <f>ROUND(I403*H403,2)</f>
        <v>0</v>
      </c>
      <c r="BL403" s="18" t="s">
        <v>146</v>
      </c>
      <c r="BM403" s="190" t="s">
        <v>516</v>
      </c>
    </row>
    <row r="404" spans="1:65" s="2" customFormat="1" ht="19.5">
      <c r="A404" s="35"/>
      <c r="B404" s="36"/>
      <c r="C404" s="37"/>
      <c r="D404" s="192" t="s">
        <v>148</v>
      </c>
      <c r="E404" s="37"/>
      <c r="F404" s="193" t="s">
        <v>517</v>
      </c>
      <c r="G404" s="37"/>
      <c r="H404" s="37"/>
      <c r="I404" s="194"/>
      <c r="J404" s="37"/>
      <c r="K404" s="37"/>
      <c r="L404" s="40"/>
      <c r="M404" s="195"/>
      <c r="N404" s="196"/>
      <c r="O404" s="65"/>
      <c r="P404" s="65"/>
      <c r="Q404" s="65"/>
      <c r="R404" s="65"/>
      <c r="S404" s="65"/>
      <c r="T404" s="66"/>
      <c r="U404" s="35"/>
      <c r="V404" s="35"/>
      <c r="W404" s="35"/>
      <c r="X404" s="35"/>
      <c r="Y404" s="35"/>
      <c r="Z404" s="35"/>
      <c r="AA404" s="35"/>
      <c r="AB404" s="35"/>
      <c r="AC404" s="35"/>
      <c r="AD404" s="35"/>
      <c r="AE404" s="35"/>
      <c r="AT404" s="18" t="s">
        <v>148</v>
      </c>
      <c r="AU404" s="18" t="s">
        <v>82</v>
      </c>
    </row>
    <row r="405" spans="1:65" s="2" customFormat="1" ht="11.25">
      <c r="A405" s="35"/>
      <c r="B405" s="36"/>
      <c r="C405" s="37"/>
      <c r="D405" s="197" t="s">
        <v>150</v>
      </c>
      <c r="E405" s="37"/>
      <c r="F405" s="198" t="s">
        <v>518</v>
      </c>
      <c r="G405" s="37"/>
      <c r="H405" s="37"/>
      <c r="I405" s="194"/>
      <c r="J405" s="37"/>
      <c r="K405" s="37"/>
      <c r="L405" s="40"/>
      <c r="M405" s="195"/>
      <c r="N405" s="196"/>
      <c r="O405" s="65"/>
      <c r="P405" s="65"/>
      <c r="Q405" s="65"/>
      <c r="R405" s="65"/>
      <c r="S405" s="65"/>
      <c r="T405" s="66"/>
      <c r="U405" s="35"/>
      <c r="V405" s="35"/>
      <c r="W405" s="35"/>
      <c r="X405" s="35"/>
      <c r="Y405" s="35"/>
      <c r="Z405" s="35"/>
      <c r="AA405" s="35"/>
      <c r="AB405" s="35"/>
      <c r="AC405" s="35"/>
      <c r="AD405" s="35"/>
      <c r="AE405" s="35"/>
      <c r="AT405" s="18" t="s">
        <v>150</v>
      </c>
      <c r="AU405" s="18" t="s">
        <v>82</v>
      </c>
    </row>
    <row r="406" spans="1:65" s="13" customFormat="1" ht="11.25">
      <c r="B406" s="199"/>
      <c r="C406" s="200"/>
      <c r="D406" s="192" t="s">
        <v>152</v>
      </c>
      <c r="E406" s="201" t="s">
        <v>19</v>
      </c>
      <c r="F406" s="202" t="s">
        <v>519</v>
      </c>
      <c r="G406" s="200"/>
      <c r="H406" s="201" t="s">
        <v>19</v>
      </c>
      <c r="I406" s="203"/>
      <c r="J406" s="200"/>
      <c r="K406" s="200"/>
      <c r="L406" s="204"/>
      <c r="M406" s="205"/>
      <c r="N406" s="206"/>
      <c r="O406" s="206"/>
      <c r="P406" s="206"/>
      <c r="Q406" s="206"/>
      <c r="R406" s="206"/>
      <c r="S406" s="206"/>
      <c r="T406" s="207"/>
      <c r="AT406" s="208" t="s">
        <v>152</v>
      </c>
      <c r="AU406" s="208" t="s">
        <v>82</v>
      </c>
      <c r="AV406" s="13" t="s">
        <v>80</v>
      </c>
      <c r="AW406" s="13" t="s">
        <v>35</v>
      </c>
      <c r="AX406" s="13" t="s">
        <v>73</v>
      </c>
      <c r="AY406" s="208" t="s">
        <v>139</v>
      </c>
    </row>
    <row r="407" spans="1:65" s="14" customFormat="1" ht="11.25">
      <c r="B407" s="209"/>
      <c r="C407" s="210"/>
      <c r="D407" s="192" t="s">
        <v>152</v>
      </c>
      <c r="E407" s="211" t="s">
        <v>19</v>
      </c>
      <c r="F407" s="212" t="s">
        <v>520</v>
      </c>
      <c r="G407" s="210"/>
      <c r="H407" s="213">
        <v>0.36099999999999999</v>
      </c>
      <c r="I407" s="214"/>
      <c r="J407" s="210"/>
      <c r="K407" s="210"/>
      <c r="L407" s="215"/>
      <c r="M407" s="216"/>
      <c r="N407" s="217"/>
      <c r="O407" s="217"/>
      <c r="P407" s="217"/>
      <c r="Q407" s="217"/>
      <c r="R407" s="217"/>
      <c r="S407" s="217"/>
      <c r="T407" s="218"/>
      <c r="AT407" s="219" t="s">
        <v>152</v>
      </c>
      <c r="AU407" s="219" t="s">
        <v>82</v>
      </c>
      <c r="AV407" s="14" t="s">
        <v>82</v>
      </c>
      <c r="AW407" s="14" t="s">
        <v>35</v>
      </c>
      <c r="AX407" s="14" t="s">
        <v>73</v>
      </c>
      <c r="AY407" s="219" t="s">
        <v>139</v>
      </c>
    </row>
    <row r="408" spans="1:65" s="15" customFormat="1" ht="11.25">
      <c r="B408" s="220"/>
      <c r="C408" s="221"/>
      <c r="D408" s="192" t="s">
        <v>152</v>
      </c>
      <c r="E408" s="222" t="s">
        <v>19</v>
      </c>
      <c r="F408" s="223" t="s">
        <v>155</v>
      </c>
      <c r="G408" s="221"/>
      <c r="H408" s="224">
        <v>0.36099999999999999</v>
      </c>
      <c r="I408" s="225"/>
      <c r="J408" s="221"/>
      <c r="K408" s="221"/>
      <c r="L408" s="226"/>
      <c r="M408" s="227"/>
      <c r="N408" s="228"/>
      <c r="O408" s="228"/>
      <c r="P408" s="228"/>
      <c r="Q408" s="228"/>
      <c r="R408" s="228"/>
      <c r="S408" s="228"/>
      <c r="T408" s="229"/>
      <c r="AT408" s="230" t="s">
        <v>152</v>
      </c>
      <c r="AU408" s="230" t="s">
        <v>82</v>
      </c>
      <c r="AV408" s="15" t="s">
        <v>146</v>
      </c>
      <c r="AW408" s="15" t="s">
        <v>35</v>
      </c>
      <c r="AX408" s="15" t="s">
        <v>80</v>
      </c>
      <c r="AY408" s="230" t="s">
        <v>139</v>
      </c>
    </row>
    <row r="409" spans="1:65" s="2" customFormat="1" ht="37.9" customHeight="1">
      <c r="A409" s="35"/>
      <c r="B409" s="36"/>
      <c r="C409" s="179" t="s">
        <v>521</v>
      </c>
      <c r="D409" s="179" t="s">
        <v>141</v>
      </c>
      <c r="E409" s="180" t="s">
        <v>522</v>
      </c>
      <c r="F409" s="181" t="s">
        <v>523</v>
      </c>
      <c r="G409" s="182" t="s">
        <v>524</v>
      </c>
      <c r="H409" s="183">
        <v>6</v>
      </c>
      <c r="I409" s="184"/>
      <c r="J409" s="185">
        <f>ROUND(I409*H409,2)</f>
        <v>0</v>
      </c>
      <c r="K409" s="181" t="s">
        <v>145</v>
      </c>
      <c r="L409" s="40"/>
      <c r="M409" s="186" t="s">
        <v>19</v>
      </c>
      <c r="N409" s="187" t="s">
        <v>44</v>
      </c>
      <c r="O409" s="65"/>
      <c r="P409" s="188">
        <f>O409*H409</f>
        <v>0</v>
      </c>
      <c r="Q409" s="188">
        <v>0</v>
      </c>
      <c r="R409" s="188">
        <f>Q409*H409</f>
        <v>0</v>
      </c>
      <c r="S409" s="188">
        <v>0</v>
      </c>
      <c r="T409" s="189">
        <f>S409*H409</f>
        <v>0</v>
      </c>
      <c r="U409" s="35"/>
      <c r="V409" s="35"/>
      <c r="W409" s="35"/>
      <c r="X409" s="35"/>
      <c r="Y409" s="35"/>
      <c r="Z409" s="35"/>
      <c r="AA409" s="35"/>
      <c r="AB409" s="35"/>
      <c r="AC409" s="35"/>
      <c r="AD409" s="35"/>
      <c r="AE409" s="35"/>
      <c r="AR409" s="190" t="s">
        <v>146</v>
      </c>
      <c r="AT409" s="190" t="s">
        <v>141</v>
      </c>
      <c r="AU409" s="190" t="s">
        <v>82</v>
      </c>
      <c r="AY409" s="18" t="s">
        <v>139</v>
      </c>
      <c r="BE409" s="191">
        <f>IF(N409="základní",J409,0)</f>
        <v>0</v>
      </c>
      <c r="BF409" s="191">
        <f>IF(N409="snížená",J409,0)</f>
        <v>0</v>
      </c>
      <c r="BG409" s="191">
        <f>IF(N409="zákl. přenesená",J409,0)</f>
        <v>0</v>
      </c>
      <c r="BH409" s="191">
        <f>IF(N409="sníž. přenesená",J409,0)</f>
        <v>0</v>
      </c>
      <c r="BI409" s="191">
        <f>IF(N409="nulová",J409,0)</f>
        <v>0</v>
      </c>
      <c r="BJ409" s="18" t="s">
        <v>80</v>
      </c>
      <c r="BK409" s="191">
        <f>ROUND(I409*H409,2)</f>
        <v>0</v>
      </c>
      <c r="BL409" s="18" t="s">
        <v>146</v>
      </c>
      <c r="BM409" s="190" t="s">
        <v>525</v>
      </c>
    </row>
    <row r="410" spans="1:65" s="2" customFormat="1" ht="39">
      <c r="A410" s="35"/>
      <c r="B410" s="36"/>
      <c r="C410" s="37"/>
      <c r="D410" s="192" t="s">
        <v>148</v>
      </c>
      <c r="E410" s="37"/>
      <c r="F410" s="193" t="s">
        <v>526</v>
      </c>
      <c r="G410" s="37"/>
      <c r="H410" s="37"/>
      <c r="I410" s="194"/>
      <c r="J410" s="37"/>
      <c r="K410" s="37"/>
      <c r="L410" s="40"/>
      <c r="M410" s="195"/>
      <c r="N410" s="196"/>
      <c r="O410" s="65"/>
      <c r="P410" s="65"/>
      <c r="Q410" s="65"/>
      <c r="R410" s="65"/>
      <c r="S410" s="65"/>
      <c r="T410" s="66"/>
      <c r="U410" s="35"/>
      <c r="V410" s="35"/>
      <c r="W410" s="35"/>
      <c r="X410" s="35"/>
      <c r="Y410" s="35"/>
      <c r="Z410" s="35"/>
      <c r="AA410" s="35"/>
      <c r="AB410" s="35"/>
      <c r="AC410" s="35"/>
      <c r="AD410" s="35"/>
      <c r="AE410" s="35"/>
      <c r="AT410" s="18" t="s">
        <v>148</v>
      </c>
      <c r="AU410" s="18" t="s">
        <v>82</v>
      </c>
    </row>
    <row r="411" spans="1:65" s="2" customFormat="1" ht="11.25">
      <c r="A411" s="35"/>
      <c r="B411" s="36"/>
      <c r="C411" s="37"/>
      <c r="D411" s="197" t="s">
        <v>150</v>
      </c>
      <c r="E411" s="37"/>
      <c r="F411" s="198" t="s">
        <v>527</v>
      </c>
      <c r="G411" s="37"/>
      <c r="H411" s="37"/>
      <c r="I411" s="194"/>
      <c r="J411" s="37"/>
      <c r="K411" s="37"/>
      <c r="L411" s="40"/>
      <c r="M411" s="195"/>
      <c r="N411" s="196"/>
      <c r="O411" s="65"/>
      <c r="P411" s="65"/>
      <c r="Q411" s="65"/>
      <c r="R411" s="65"/>
      <c r="S411" s="65"/>
      <c r="T411" s="66"/>
      <c r="U411" s="35"/>
      <c r="V411" s="35"/>
      <c r="W411" s="35"/>
      <c r="X411" s="35"/>
      <c r="Y411" s="35"/>
      <c r="Z411" s="35"/>
      <c r="AA411" s="35"/>
      <c r="AB411" s="35"/>
      <c r="AC411" s="35"/>
      <c r="AD411" s="35"/>
      <c r="AE411" s="35"/>
      <c r="AT411" s="18" t="s">
        <v>150</v>
      </c>
      <c r="AU411" s="18" t="s">
        <v>82</v>
      </c>
    </row>
    <row r="412" spans="1:65" s="13" customFormat="1" ht="22.5">
      <c r="B412" s="199"/>
      <c r="C412" s="200"/>
      <c r="D412" s="192" t="s">
        <v>152</v>
      </c>
      <c r="E412" s="201" t="s">
        <v>19</v>
      </c>
      <c r="F412" s="202" t="s">
        <v>528</v>
      </c>
      <c r="G412" s="200"/>
      <c r="H412" s="201" t="s">
        <v>19</v>
      </c>
      <c r="I412" s="203"/>
      <c r="J412" s="200"/>
      <c r="K412" s="200"/>
      <c r="L412" s="204"/>
      <c r="M412" s="205"/>
      <c r="N412" s="206"/>
      <c r="O412" s="206"/>
      <c r="P412" s="206"/>
      <c r="Q412" s="206"/>
      <c r="R412" s="206"/>
      <c r="S412" s="206"/>
      <c r="T412" s="207"/>
      <c r="AT412" s="208" t="s">
        <v>152</v>
      </c>
      <c r="AU412" s="208" t="s">
        <v>82</v>
      </c>
      <c r="AV412" s="13" t="s">
        <v>80</v>
      </c>
      <c r="AW412" s="13" t="s">
        <v>35</v>
      </c>
      <c r="AX412" s="13" t="s">
        <v>73</v>
      </c>
      <c r="AY412" s="208" t="s">
        <v>139</v>
      </c>
    </row>
    <row r="413" spans="1:65" s="14" customFormat="1" ht="11.25">
      <c r="B413" s="209"/>
      <c r="C413" s="210"/>
      <c r="D413" s="192" t="s">
        <v>152</v>
      </c>
      <c r="E413" s="211" t="s">
        <v>19</v>
      </c>
      <c r="F413" s="212" t="s">
        <v>529</v>
      </c>
      <c r="G413" s="210"/>
      <c r="H413" s="213">
        <v>6</v>
      </c>
      <c r="I413" s="214"/>
      <c r="J413" s="210"/>
      <c r="K413" s="210"/>
      <c r="L413" s="215"/>
      <c r="M413" s="216"/>
      <c r="N413" s="217"/>
      <c r="O413" s="217"/>
      <c r="P413" s="217"/>
      <c r="Q413" s="217"/>
      <c r="R413" s="217"/>
      <c r="S413" s="217"/>
      <c r="T413" s="218"/>
      <c r="AT413" s="219" t="s">
        <v>152</v>
      </c>
      <c r="AU413" s="219" t="s">
        <v>82</v>
      </c>
      <c r="AV413" s="14" t="s">
        <v>82</v>
      </c>
      <c r="AW413" s="14" t="s">
        <v>35</v>
      </c>
      <c r="AX413" s="14" t="s">
        <v>73</v>
      </c>
      <c r="AY413" s="219" t="s">
        <v>139</v>
      </c>
    </row>
    <row r="414" spans="1:65" s="15" customFormat="1" ht="11.25">
      <c r="B414" s="220"/>
      <c r="C414" s="221"/>
      <c r="D414" s="192" t="s">
        <v>152</v>
      </c>
      <c r="E414" s="222" t="s">
        <v>19</v>
      </c>
      <c r="F414" s="223" t="s">
        <v>155</v>
      </c>
      <c r="G414" s="221"/>
      <c r="H414" s="224">
        <v>6</v>
      </c>
      <c r="I414" s="225"/>
      <c r="J414" s="221"/>
      <c r="K414" s="221"/>
      <c r="L414" s="226"/>
      <c r="M414" s="227"/>
      <c r="N414" s="228"/>
      <c r="O414" s="228"/>
      <c r="P414" s="228"/>
      <c r="Q414" s="228"/>
      <c r="R414" s="228"/>
      <c r="S414" s="228"/>
      <c r="T414" s="229"/>
      <c r="AT414" s="230" t="s">
        <v>152</v>
      </c>
      <c r="AU414" s="230" t="s">
        <v>82</v>
      </c>
      <c r="AV414" s="15" t="s">
        <v>146</v>
      </c>
      <c r="AW414" s="15" t="s">
        <v>35</v>
      </c>
      <c r="AX414" s="15" t="s">
        <v>80</v>
      </c>
      <c r="AY414" s="230" t="s">
        <v>139</v>
      </c>
    </row>
    <row r="415" spans="1:65" s="2" customFormat="1" ht="21.75" customHeight="1">
      <c r="A415" s="35"/>
      <c r="B415" s="36"/>
      <c r="C415" s="231" t="s">
        <v>530</v>
      </c>
      <c r="D415" s="231" t="s">
        <v>227</v>
      </c>
      <c r="E415" s="232" t="s">
        <v>531</v>
      </c>
      <c r="F415" s="233" t="s">
        <v>532</v>
      </c>
      <c r="G415" s="234" t="s">
        <v>524</v>
      </c>
      <c r="H415" s="235">
        <v>4</v>
      </c>
      <c r="I415" s="236"/>
      <c r="J415" s="237">
        <f>ROUND(I415*H415,2)</f>
        <v>0</v>
      </c>
      <c r="K415" s="233" t="s">
        <v>319</v>
      </c>
      <c r="L415" s="238"/>
      <c r="M415" s="239" t="s">
        <v>19</v>
      </c>
      <c r="N415" s="240" t="s">
        <v>44</v>
      </c>
      <c r="O415" s="65"/>
      <c r="P415" s="188">
        <f>O415*H415</f>
        <v>0</v>
      </c>
      <c r="Q415" s="188">
        <v>11.3</v>
      </c>
      <c r="R415" s="188">
        <f>Q415*H415</f>
        <v>45.2</v>
      </c>
      <c r="S415" s="188">
        <v>0</v>
      </c>
      <c r="T415" s="189">
        <f>S415*H415</f>
        <v>0</v>
      </c>
      <c r="U415" s="35"/>
      <c r="V415" s="35"/>
      <c r="W415" s="35"/>
      <c r="X415" s="35"/>
      <c r="Y415" s="35"/>
      <c r="Z415" s="35"/>
      <c r="AA415" s="35"/>
      <c r="AB415" s="35"/>
      <c r="AC415" s="35"/>
      <c r="AD415" s="35"/>
      <c r="AE415" s="35"/>
      <c r="AR415" s="190" t="s">
        <v>210</v>
      </c>
      <c r="AT415" s="190" t="s">
        <v>227</v>
      </c>
      <c r="AU415" s="190" t="s">
        <v>82</v>
      </c>
      <c r="AY415" s="18" t="s">
        <v>139</v>
      </c>
      <c r="BE415" s="191">
        <f>IF(N415="základní",J415,0)</f>
        <v>0</v>
      </c>
      <c r="BF415" s="191">
        <f>IF(N415="snížená",J415,0)</f>
        <v>0</v>
      </c>
      <c r="BG415" s="191">
        <f>IF(N415="zákl. přenesená",J415,0)</f>
        <v>0</v>
      </c>
      <c r="BH415" s="191">
        <f>IF(N415="sníž. přenesená",J415,0)</f>
        <v>0</v>
      </c>
      <c r="BI415" s="191">
        <f>IF(N415="nulová",J415,0)</f>
        <v>0</v>
      </c>
      <c r="BJ415" s="18" t="s">
        <v>80</v>
      </c>
      <c r="BK415" s="191">
        <f>ROUND(I415*H415,2)</f>
        <v>0</v>
      </c>
      <c r="BL415" s="18" t="s">
        <v>146</v>
      </c>
      <c r="BM415" s="190" t="s">
        <v>533</v>
      </c>
    </row>
    <row r="416" spans="1:65" s="2" customFormat="1" ht="11.25">
      <c r="A416" s="35"/>
      <c r="B416" s="36"/>
      <c r="C416" s="37"/>
      <c r="D416" s="192" t="s">
        <v>148</v>
      </c>
      <c r="E416" s="37"/>
      <c r="F416" s="193" t="s">
        <v>532</v>
      </c>
      <c r="G416" s="37"/>
      <c r="H416" s="37"/>
      <c r="I416" s="194"/>
      <c r="J416" s="37"/>
      <c r="K416" s="37"/>
      <c r="L416" s="40"/>
      <c r="M416" s="195"/>
      <c r="N416" s="196"/>
      <c r="O416" s="65"/>
      <c r="P416" s="65"/>
      <c r="Q416" s="65"/>
      <c r="R416" s="65"/>
      <c r="S416" s="65"/>
      <c r="T416" s="66"/>
      <c r="U416" s="35"/>
      <c r="V416" s="35"/>
      <c r="W416" s="35"/>
      <c r="X416" s="35"/>
      <c r="Y416" s="35"/>
      <c r="Z416" s="35"/>
      <c r="AA416" s="35"/>
      <c r="AB416" s="35"/>
      <c r="AC416" s="35"/>
      <c r="AD416" s="35"/>
      <c r="AE416" s="35"/>
      <c r="AT416" s="18" t="s">
        <v>148</v>
      </c>
      <c r="AU416" s="18" t="s">
        <v>82</v>
      </c>
    </row>
    <row r="417" spans="1:65" s="2" customFormat="1" ht="21.75" customHeight="1">
      <c r="A417" s="35"/>
      <c r="B417" s="36"/>
      <c r="C417" s="231" t="s">
        <v>534</v>
      </c>
      <c r="D417" s="231" t="s">
        <v>227</v>
      </c>
      <c r="E417" s="232" t="s">
        <v>535</v>
      </c>
      <c r="F417" s="233" t="s">
        <v>536</v>
      </c>
      <c r="G417" s="234" t="s">
        <v>524</v>
      </c>
      <c r="H417" s="235">
        <v>2</v>
      </c>
      <c r="I417" s="236"/>
      <c r="J417" s="237">
        <f>ROUND(I417*H417,2)</f>
        <v>0</v>
      </c>
      <c r="K417" s="233" t="s">
        <v>319</v>
      </c>
      <c r="L417" s="238"/>
      <c r="M417" s="239" t="s">
        <v>19</v>
      </c>
      <c r="N417" s="240" t="s">
        <v>44</v>
      </c>
      <c r="O417" s="65"/>
      <c r="P417" s="188">
        <f>O417*H417</f>
        <v>0</v>
      </c>
      <c r="Q417" s="188">
        <v>11.3</v>
      </c>
      <c r="R417" s="188">
        <f>Q417*H417</f>
        <v>22.6</v>
      </c>
      <c r="S417" s="188">
        <v>0</v>
      </c>
      <c r="T417" s="189">
        <f>S417*H417</f>
        <v>0</v>
      </c>
      <c r="U417" s="35"/>
      <c r="V417" s="35"/>
      <c r="W417" s="35"/>
      <c r="X417" s="35"/>
      <c r="Y417" s="35"/>
      <c r="Z417" s="35"/>
      <c r="AA417" s="35"/>
      <c r="AB417" s="35"/>
      <c r="AC417" s="35"/>
      <c r="AD417" s="35"/>
      <c r="AE417" s="35"/>
      <c r="AR417" s="190" t="s">
        <v>210</v>
      </c>
      <c r="AT417" s="190" t="s">
        <v>227</v>
      </c>
      <c r="AU417" s="190" t="s">
        <v>82</v>
      </c>
      <c r="AY417" s="18" t="s">
        <v>139</v>
      </c>
      <c r="BE417" s="191">
        <f>IF(N417="základní",J417,0)</f>
        <v>0</v>
      </c>
      <c r="BF417" s="191">
        <f>IF(N417="snížená",J417,0)</f>
        <v>0</v>
      </c>
      <c r="BG417" s="191">
        <f>IF(N417="zákl. přenesená",J417,0)</f>
        <v>0</v>
      </c>
      <c r="BH417" s="191">
        <f>IF(N417="sníž. přenesená",J417,0)</f>
        <v>0</v>
      </c>
      <c r="BI417" s="191">
        <f>IF(N417="nulová",J417,0)</f>
        <v>0</v>
      </c>
      <c r="BJ417" s="18" t="s">
        <v>80</v>
      </c>
      <c r="BK417" s="191">
        <f>ROUND(I417*H417,2)</f>
        <v>0</v>
      </c>
      <c r="BL417" s="18" t="s">
        <v>146</v>
      </c>
      <c r="BM417" s="190" t="s">
        <v>537</v>
      </c>
    </row>
    <row r="418" spans="1:65" s="2" customFormat="1" ht="11.25">
      <c r="A418" s="35"/>
      <c r="B418" s="36"/>
      <c r="C418" s="37"/>
      <c r="D418" s="192" t="s">
        <v>148</v>
      </c>
      <c r="E418" s="37"/>
      <c r="F418" s="193" t="s">
        <v>536</v>
      </c>
      <c r="G418" s="37"/>
      <c r="H418" s="37"/>
      <c r="I418" s="194"/>
      <c r="J418" s="37"/>
      <c r="K418" s="37"/>
      <c r="L418" s="40"/>
      <c r="M418" s="195"/>
      <c r="N418" s="196"/>
      <c r="O418" s="65"/>
      <c r="P418" s="65"/>
      <c r="Q418" s="65"/>
      <c r="R418" s="65"/>
      <c r="S418" s="65"/>
      <c r="T418" s="66"/>
      <c r="U418" s="35"/>
      <c r="V418" s="35"/>
      <c r="W418" s="35"/>
      <c r="X418" s="35"/>
      <c r="Y418" s="35"/>
      <c r="Z418" s="35"/>
      <c r="AA418" s="35"/>
      <c r="AB418" s="35"/>
      <c r="AC418" s="35"/>
      <c r="AD418" s="35"/>
      <c r="AE418" s="35"/>
      <c r="AT418" s="18" t="s">
        <v>148</v>
      </c>
      <c r="AU418" s="18" t="s">
        <v>82</v>
      </c>
    </row>
    <row r="419" spans="1:65" s="2" customFormat="1" ht="24.2" customHeight="1">
      <c r="A419" s="35"/>
      <c r="B419" s="36"/>
      <c r="C419" s="231" t="s">
        <v>538</v>
      </c>
      <c r="D419" s="231" t="s">
        <v>227</v>
      </c>
      <c r="E419" s="232" t="s">
        <v>539</v>
      </c>
      <c r="F419" s="233" t="s">
        <v>540</v>
      </c>
      <c r="G419" s="234" t="s">
        <v>158</v>
      </c>
      <c r="H419" s="235">
        <v>8.9700000000000006</v>
      </c>
      <c r="I419" s="236"/>
      <c r="J419" s="237">
        <f>ROUND(I419*H419,2)</f>
        <v>0</v>
      </c>
      <c r="K419" s="233" t="s">
        <v>145</v>
      </c>
      <c r="L419" s="238"/>
      <c r="M419" s="239" t="s">
        <v>19</v>
      </c>
      <c r="N419" s="240" t="s">
        <v>44</v>
      </c>
      <c r="O419" s="65"/>
      <c r="P419" s="188">
        <f>O419*H419</f>
        <v>0</v>
      </c>
      <c r="Q419" s="188">
        <v>1E-3</v>
      </c>
      <c r="R419" s="188">
        <f>Q419*H419</f>
        <v>8.9700000000000005E-3</v>
      </c>
      <c r="S419" s="188">
        <v>0</v>
      </c>
      <c r="T419" s="189">
        <f>S419*H419</f>
        <v>0</v>
      </c>
      <c r="U419" s="35"/>
      <c r="V419" s="35"/>
      <c r="W419" s="35"/>
      <c r="X419" s="35"/>
      <c r="Y419" s="35"/>
      <c r="Z419" s="35"/>
      <c r="AA419" s="35"/>
      <c r="AB419" s="35"/>
      <c r="AC419" s="35"/>
      <c r="AD419" s="35"/>
      <c r="AE419" s="35"/>
      <c r="AR419" s="190" t="s">
        <v>210</v>
      </c>
      <c r="AT419" s="190" t="s">
        <v>227</v>
      </c>
      <c r="AU419" s="190" t="s">
        <v>82</v>
      </c>
      <c r="AY419" s="18" t="s">
        <v>139</v>
      </c>
      <c r="BE419" s="191">
        <f>IF(N419="základní",J419,0)</f>
        <v>0</v>
      </c>
      <c r="BF419" s="191">
        <f>IF(N419="snížená",J419,0)</f>
        <v>0</v>
      </c>
      <c r="BG419" s="191">
        <f>IF(N419="zákl. přenesená",J419,0)</f>
        <v>0</v>
      </c>
      <c r="BH419" s="191">
        <f>IF(N419="sníž. přenesená",J419,0)</f>
        <v>0</v>
      </c>
      <c r="BI419" s="191">
        <f>IF(N419="nulová",J419,0)</f>
        <v>0</v>
      </c>
      <c r="BJ419" s="18" t="s">
        <v>80</v>
      </c>
      <c r="BK419" s="191">
        <f>ROUND(I419*H419,2)</f>
        <v>0</v>
      </c>
      <c r="BL419" s="18" t="s">
        <v>146</v>
      </c>
      <c r="BM419" s="190" t="s">
        <v>541</v>
      </c>
    </row>
    <row r="420" spans="1:65" s="2" customFormat="1" ht="11.25">
      <c r="A420" s="35"/>
      <c r="B420" s="36"/>
      <c r="C420" s="37"/>
      <c r="D420" s="192" t="s">
        <v>148</v>
      </c>
      <c r="E420" s="37"/>
      <c r="F420" s="193" t="s">
        <v>540</v>
      </c>
      <c r="G420" s="37"/>
      <c r="H420" s="37"/>
      <c r="I420" s="194"/>
      <c r="J420" s="37"/>
      <c r="K420" s="37"/>
      <c r="L420" s="40"/>
      <c r="M420" s="195"/>
      <c r="N420" s="196"/>
      <c r="O420" s="65"/>
      <c r="P420" s="65"/>
      <c r="Q420" s="65"/>
      <c r="R420" s="65"/>
      <c r="S420" s="65"/>
      <c r="T420" s="66"/>
      <c r="U420" s="35"/>
      <c r="V420" s="35"/>
      <c r="W420" s="35"/>
      <c r="X420" s="35"/>
      <c r="Y420" s="35"/>
      <c r="Z420" s="35"/>
      <c r="AA420" s="35"/>
      <c r="AB420" s="35"/>
      <c r="AC420" s="35"/>
      <c r="AD420" s="35"/>
      <c r="AE420" s="35"/>
      <c r="AT420" s="18" t="s">
        <v>148</v>
      </c>
      <c r="AU420" s="18" t="s">
        <v>82</v>
      </c>
    </row>
    <row r="421" spans="1:65" s="13" customFormat="1" ht="33.75">
      <c r="B421" s="199"/>
      <c r="C421" s="200"/>
      <c r="D421" s="192" t="s">
        <v>152</v>
      </c>
      <c r="E421" s="201" t="s">
        <v>19</v>
      </c>
      <c r="F421" s="202" t="s">
        <v>542</v>
      </c>
      <c r="G421" s="200"/>
      <c r="H421" s="201" t="s">
        <v>19</v>
      </c>
      <c r="I421" s="203"/>
      <c r="J421" s="200"/>
      <c r="K421" s="200"/>
      <c r="L421" s="204"/>
      <c r="M421" s="205"/>
      <c r="N421" s="206"/>
      <c r="O421" s="206"/>
      <c r="P421" s="206"/>
      <c r="Q421" s="206"/>
      <c r="R421" s="206"/>
      <c r="S421" s="206"/>
      <c r="T421" s="207"/>
      <c r="AT421" s="208" t="s">
        <v>152</v>
      </c>
      <c r="AU421" s="208" t="s">
        <v>82</v>
      </c>
      <c r="AV421" s="13" t="s">
        <v>80</v>
      </c>
      <c r="AW421" s="13" t="s">
        <v>35</v>
      </c>
      <c r="AX421" s="13" t="s">
        <v>73</v>
      </c>
      <c r="AY421" s="208" t="s">
        <v>139</v>
      </c>
    </row>
    <row r="422" spans="1:65" s="14" customFormat="1" ht="11.25">
      <c r="B422" s="209"/>
      <c r="C422" s="210"/>
      <c r="D422" s="192" t="s">
        <v>152</v>
      </c>
      <c r="E422" s="211" t="s">
        <v>19</v>
      </c>
      <c r="F422" s="212" t="s">
        <v>543</v>
      </c>
      <c r="G422" s="210"/>
      <c r="H422" s="213">
        <v>8.9700000000000006</v>
      </c>
      <c r="I422" s="214"/>
      <c r="J422" s="210"/>
      <c r="K422" s="210"/>
      <c r="L422" s="215"/>
      <c r="M422" s="216"/>
      <c r="N422" s="217"/>
      <c r="O422" s="217"/>
      <c r="P422" s="217"/>
      <c r="Q422" s="217"/>
      <c r="R422" s="217"/>
      <c r="S422" s="217"/>
      <c r="T422" s="218"/>
      <c r="AT422" s="219" t="s">
        <v>152</v>
      </c>
      <c r="AU422" s="219" t="s">
        <v>82</v>
      </c>
      <c r="AV422" s="14" t="s">
        <v>82</v>
      </c>
      <c r="AW422" s="14" t="s">
        <v>35</v>
      </c>
      <c r="AX422" s="14" t="s">
        <v>73</v>
      </c>
      <c r="AY422" s="219" t="s">
        <v>139</v>
      </c>
    </row>
    <row r="423" spans="1:65" s="15" customFormat="1" ht="11.25">
      <c r="B423" s="220"/>
      <c r="C423" s="221"/>
      <c r="D423" s="192" t="s">
        <v>152</v>
      </c>
      <c r="E423" s="222" t="s">
        <v>19</v>
      </c>
      <c r="F423" s="223" t="s">
        <v>155</v>
      </c>
      <c r="G423" s="221"/>
      <c r="H423" s="224">
        <v>8.9700000000000006</v>
      </c>
      <c r="I423" s="225"/>
      <c r="J423" s="221"/>
      <c r="K423" s="221"/>
      <c r="L423" s="226"/>
      <c r="M423" s="227"/>
      <c r="N423" s="228"/>
      <c r="O423" s="228"/>
      <c r="P423" s="228"/>
      <c r="Q423" s="228"/>
      <c r="R423" s="228"/>
      <c r="S423" s="228"/>
      <c r="T423" s="229"/>
      <c r="AT423" s="230" t="s">
        <v>152</v>
      </c>
      <c r="AU423" s="230" t="s">
        <v>82</v>
      </c>
      <c r="AV423" s="15" t="s">
        <v>146</v>
      </c>
      <c r="AW423" s="15" t="s">
        <v>35</v>
      </c>
      <c r="AX423" s="15" t="s">
        <v>80</v>
      </c>
      <c r="AY423" s="230" t="s">
        <v>139</v>
      </c>
    </row>
    <row r="424" spans="1:65" s="2" customFormat="1" ht="24.2" customHeight="1">
      <c r="A424" s="35"/>
      <c r="B424" s="36"/>
      <c r="C424" s="231" t="s">
        <v>544</v>
      </c>
      <c r="D424" s="231" t="s">
        <v>227</v>
      </c>
      <c r="E424" s="232" t="s">
        <v>545</v>
      </c>
      <c r="F424" s="233" t="s">
        <v>546</v>
      </c>
      <c r="G424" s="234" t="s">
        <v>230</v>
      </c>
      <c r="H424" s="235">
        <v>3.7999999999999999E-2</v>
      </c>
      <c r="I424" s="236"/>
      <c r="J424" s="237">
        <f>ROUND(I424*H424,2)</f>
        <v>0</v>
      </c>
      <c r="K424" s="233" t="s">
        <v>145</v>
      </c>
      <c r="L424" s="238"/>
      <c r="M424" s="239" t="s">
        <v>19</v>
      </c>
      <c r="N424" s="240" t="s">
        <v>44</v>
      </c>
      <c r="O424" s="65"/>
      <c r="P424" s="188">
        <f>O424*H424</f>
        <v>0</v>
      </c>
      <c r="Q424" s="188">
        <v>1</v>
      </c>
      <c r="R424" s="188">
        <f>Q424*H424</f>
        <v>3.7999999999999999E-2</v>
      </c>
      <c r="S424" s="188">
        <v>0</v>
      </c>
      <c r="T424" s="189">
        <f>S424*H424</f>
        <v>0</v>
      </c>
      <c r="U424" s="35"/>
      <c r="V424" s="35"/>
      <c r="W424" s="35"/>
      <c r="X424" s="35"/>
      <c r="Y424" s="35"/>
      <c r="Z424" s="35"/>
      <c r="AA424" s="35"/>
      <c r="AB424" s="35"/>
      <c r="AC424" s="35"/>
      <c r="AD424" s="35"/>
      <c r="AE424" s="35"/>
      <c r="AR424" s="190" t="s">
        <v>210</v>
      </c>
      <c r="AT424" s="190" t="s">
        <v>227</v>
      </c>
      <c r="AU424" s="190" t="s">
        <v>82</v>
      </c>
      <c r="AY424" s="18" t="s">
        <v>139</v>
      </c>
      <c r="BE424" s="191">
        <f>IF(N424="základní",J424,0)</f>
        <v>0</v>
      </c>
      <c r="BF424" s="191">
        <f>IF(N424="snížená",J424,0)</f>
        <v>0</v>
      </c>
      <c r="BG424" s="191">
        <f>IF(N424="zákl. přenesená",J424,0)</f>
        <v>0</v>
      </c>
      <c r="BH424" s="191">
        <f>IF(N424="sníž. přenesená",J424,0)</f>
        <v>0</v>
      </c>
      <c r="BI424" s="191">
        <f>IF(N424="nulová",J424,0)</f>
        <v>0</v>
      </c>
      <c r="BJ424" s="18" t="s">
        <v>80</v>
      </c>
      <c r="BK424" s="191">
        <f>ROUND(I424*H424,2)</f>
        <v>0</v>
      </c>
      <c r="BL424" s="18" t="s">
        <v>146</v>
      </c>
      <c r="BM424" s="190" t="s">
        <v>547</v>
      </c>
    </row>
    <row r="425" spans="1:65" s="2" customFormat="1" ht="19.5">
      <c r="A425" s="35"/>
      <c r="B425" s="36"/>
      <c r="C425" s="37"/>
      <c r="D425" s="192" t="s">
        <v>148</v>
      </c>
      <c r="E425" s="37"/>
      <c r="F425" s="193" t="s">
        <v>546</v>
      </c>
      <c r="G425" s="37"/>
      <c r="H425" s="37"/>
      <c r="I425" s="194"/>
      <c r="J425" s="37"/>
      <c r="K425" s="37"/>
      <c r="L425" s="40"/>
      <c r="M425" s="195"/>
      <c r="N425" s="196"/>
      <c r="O425" s="65"/>
      <c r="P425" s="65"/>
      <c r="Q425" s="65"/>
      <c r="R425" s="65"/>
      <c r="S425" s="65"/>
      <c r="T425" s="66"/>
      <c r="U425" s="35"/>
      <c r="V425" s="35"/>
      <c r="W425" s="35"/>
      <c r="X425" s="35"/>
      <c r="Y425" s="35"/>
      <c r="Z425" s="35"/>
      <c r="AA425" s="35"/>
      <c r="AB425" s="35"/>
      <c r="AC425" s="35"/>
      <c r="AD425" s="35"/>
      <c r="AE425" s="35"/>
      <c r="AT425" s="18" t="s">
        <v>148</v>
      </c>
      <c r="AU425" s="18" t="s">
        <v>82</v>
      </c>
    </row>
    <row r="426" spans="1:65" s="13" customFormat="1" ht="33.75">
      <c r="B426" s="199"/>
      <c r="C426" s="200"/>
      <c r="D426" s="192" t="s">
        <v>152</v>
      </c>
      <c r="E426" s="201" t="s">
        <v>19</v>
      </c>
      <c r="F426" s="202" t="s">
        <v>548</v>
      </c>
      <c r="G426" s="200"/>
      <c r="H426" s="201" t="s">
        <v>19</v>
      </c>
      <c r="I426" s="203"/>
      <c r="J426" s="200"/>
      <c r="K426" s="200"/>
      <c r="L426" s="204"/>
      <c r="M426" s="205"/>
      <c r="N426" s="206"/>
      <c r="O426" s="206"/>
      <c r="P426" s="206"/>
      <c r="Q426" s="206"/>
      <c r="R426" s="206"/>
      <c r="S426" s="206"/>
      <c r="T426" s="207"/>
      <c r="AT426" s="208" t="s">
        <v>152</v>
      </c>
      <c r="AU426" s="208" t="s">
        <v>82</v>
      </c>
      <c r="AV426" s="13" t="s">
        <v>80</v>
      </c>
      <c r="AW426" s="13" t="s">
        <v>35</v>
      </c>
      <c r="AX426" s="13" t="s">
        <v>73</v>
      </c>
      <c r="AY426" s="208" t="s">
        <v>139</v>
      </c>
    </row>
    <row r="427" spans="1:65" s="14" customFormat="1" ht="11.25">
      <c r="B427" s="209"/>
      <c r="C427" s="210"/>
      <c r="D427" s="192" t="s">
        <v>152</v>
      </c>
      <c r="E427" s="211" t="s">
        <v>19</v>
      </c>
      <c r="F427" s="212" t="s">
        <v>549</v>
      </c>
      <c r="G427" s="210"/>
      <c r="H427" s="213">
        <v>3.7999999999999999E-2</v>
      </c>
      <c r="I427" s="214"/>
      <c r="J427" s="210"/>
      <c r="K427" s="210"/>
      <c r="L427" s="215"/>
      <c r="M427" s="216"/>
      <c r="N427" s="217"/>
      <c r="O427" s="217"/>
      <c r="P427" s="217"/>
      <c r="Q427" s="217"/>
      <c r="R427" s="217"/>
      <c r="S427" s="217"/>
      <c r="T427" s="218"/>
      <c r="AT427" s="219" t="s">
        <v>152</v>
      </c>
      <c r="AU427" s="219" t="s">
        <v>82</v>
      </c>
      <c r="AV427" s="14" t="s">
        <v>82</v>
      </c>
      <c r="AW427" s="14" t="s">
        <v>35</v>
      </c>
      <c r="AX427" s="14" t="s">
        <v>73</v>
      </c>
      <c r="AY427" s="219" t="s">
        <v>139</v>
      </c>
    </row>
    <row r="428" spans="1:65" s="15" customFormat="1" ht="11.25">
      <c r="B428" s="220"/>
      <c r="C428" s="221"/>
      <c r="D428" s="192" t="s">
        <v>152</v>
      </c>
      <c r="E428" s="222" t="s">
        <v>19</v>
      </c>
      <c r="F428" s="223" t="s">
        <v>155</v>
      </c>
      <c r="G428" s="221"/>
      <c r="H428" s="224">
        <v>3.7999999999999999E-2</v>
      </c>
      <c r="I428" s="225"/>
      <c r="J428" s="221"/>
      <c r="K428" s="221"/>
      <c r="L428" s="226"/>
      <c r="M428" s="227"/>
      <c r="N428" s="228"/>
      <c r="O428" s="228"/>
      <c r="P428" s="228"/>
      <c r="Q428" s="228"/>
      <c r="R428" s="228"/>
      <c r="S428" s="228"/>
      <c r="T428" s="229"/>
      <c r="AT428" s="230" t="s">
        <v>152</v>
      </c>
      <c r="AU428" s="230" t="s">
        <v>82</v>
      </c>
      <c r="AV428" s="15" t="s">
        <v>146</v>
      </c>
      <c r="AW428" s="15" t="s">
        <v>35</v>
      </c>
      <c r="AX428" s="15" t="s">
        <v>80</v>
      </c>
      <c r="AY428" s="230" t="s">
        <v>139</v>
      </c>
    </row>
    <row r="429" spans="1:65" s="2" customFormat="1" ht="21.75" customHeight="1">
      <c r="A429" s="35"/>
      <c r="B429" s="36"/>
      <c r="C429" s="231" t="s">
        <v>550</v>
      </c>
      <c r="D429" s="231" t="s">
        <v>227</v>
      </c>
      <c r="E429" s="232" t="s">
        <v>551</v>
      </c>
      <c r="F429" s="233" t="s">
        <v>552</v>
      </c>
      <c r="G429" s="234" t="s">
        <v>199</v>
      </c>
      <c r="H429" s="235">
        <v>0.54</v>
      </c>
      <c r="I429" s="236"/>
      <c r="J429" s="237">
        <f>ROUND(I429*H429,2)</f>
        <v>0</v>
      </c>
      <c r="K429" s="233" t="s">
        <v>145</v>
      </c>
      <c r="L429" s="238"/>
      <c r="M429" s="239" t="s">
        <v>19</v>
      </c>
      <c r="N429" s="240" t="s">
        <v>44</v>
      </c>
      <c r="O429" s="65"/>
      <c r="P429" s="188">
        <f>O429*H429</f>
        <v>0</v>
      </c>
      <c r="Q429" s="188">
        <v>2.294</v>
      </c>
      <c r="R429" s="188">
        <f>Q429*H429</f>
        <v>1.2387600000000001</v>
      </c>
      <c r="S429" s="188">
        <v>0</v>
      </c>
      <c r="T429" s="189">
        <f>S429*H429</f>
        <v>0</v>
      </c>
      <c r="U429" s="35"/>
      <c r="V429" s="35"/>
      <c r="W429" s="35"/>
      <c r="X429" s="35"/>
      <c r="Y429" s="35"/>
      <c r="Z429" s="35"/>
      <c r="AA429" s="35"/>
      <c r="AB429" s="35"/>
      <c r="AC429" s="35"/>
      <c r="AD429" s="35"/>
      <c r="AE429" s="35"/>
      <c r="AR429" s="190" t="s">
        <v>210</v>
      </c>
      <c r="AT429" s="190" t="s">
        <v>227</v>
      </c>
      <c r="AU429" s="190" t="s">
        <v>82</v>
      </c>
      <c r="AY429" s="18" t="s">
        <v>139</v>
      </c>
      <c r="BE429" s="191">
        <f>IF(N429="základní",J429,0)</f>
        <v>0</v>
      </c>
      <c r="BF429" s="191">
        <f>IF(N429="snížená",J429,0)</f>
        <v>0</v>
      </c>
      <c r="BG429" s="191">
        <f>IF(N429="zákl. přenesená",J429,0)</f>
        <v>0</v>
      </c>
      <c r="BH429" s="191">
        <f>IF(N429="sníž. přenesená",J429,0)</f>
        <v>0</v>
      </c>
      <c r="BI429" s="191">
        <f>IF(N429="nulová",J429,0)</f>
        <v>0</v>
      </c>
      <c r="BJ429" s="18" t="s">
        <v>80</v>
      </c>
      <c r="BK429" s="191">
        <f>ROUND(I429*H429,2)</f>
        <v>0</v>
      </c>
      <c r="BL429" s="18" t="s">
        <v>146</v>
      </c>
      <c r="BM429" s="190" t="s">
        <v>553</v>
      </c>
    </row>
    <row r="430" spans="1:65" s="2" customFormat="1" ht="11.25">
      <c r="A430" s="35"/>
      <c r="B430" s="36"/>
      <c r="C430" s="37"/>
      <c r="D430" s="192" t="s">
        <v>148</v>
      </c>
      <c r="E430" s="37"/>
      <c r="F430" s="193" t="s">
        <v>552</v>
      </c>
      <c r="G430" s="37"/>
      <c r="H430" s="37"/>
      <c r="I430" s="194"/>
      <c r="J430" s="37"/>
      <c r="K430" s="37"/>
      <c r="L430" s="40"/>
      <c r="M430" s="195"/>
      <c r="N430" s="196"/>
      <c r="O430" s="65"/>
      <c r="P430" s="65"/>
      <c r="Q430" s="65"/>
      <c r="R430" s="65"/>
      <c r="S430" s="65"/>
      <c r="T430" s="66"/>
      <c r="U430" s="35"/>
      <c r="V430" s="35"/>
      <c r="W430" s="35"/>
      <c r="X430" s="35"/>
      <c r="Y430" s="35"/>
      <c r="Z430" s="35"/>
      <c r="AA430" s="35"/>
      <c r="AB430" s="35"/>
      <c r="AC430" s="35"/>
      <c r="AD430" s="35"/>
      <c r="AE430" s="35"/>
      <c r="AT430" s="18" t="s">
        <v>148</v>
      </c>
      <c r="AU430" s="18" t="s">
        <v>82</v>
      </c>
    </row>
    <row r="431" spans="1:65" s="13" customFormat="1" ht="22.5">
      <c r="B431" s="199"/>
      <c r="C431" s="200"/>
      <c r="D431" s="192" t="s">
        <v>152</v>
      </c>
      <c r="E431" s="201" t="s">
        <v>19</v>
      </c>
      <c r="F431" s="202" t="s">
        <v>554</v>
      </c>
      <c r="G431" s="200"/>
      <c r="H431" s="201" t="s">
        <v>19</v>
      </c>
      <c r="I431" s="203"/>
      <c r="J431" s="200"/>
      <c r="K431" s="200"/>
      <c r="L431" s="204"/>
      <c r="M431" s="205"/>
      <c r="N431" s="206"/>
      <c r="O431" s="206"/>
      <c r="P431" s="206"/>
      <c r="Q431" s="206"/>
      <c r="R431" s="206"/>
      <c r="S431" s="206"/>
      <c r="T431" s="207"/>
      <c r="AT431" s="208" t="s">
        <v>152</v>
      </c>
      <c r="AU431" s="208" t="s">
        <v>82</v>
      </c>
      <c r="AV431" s="13" t="s">
        <v>80</v>
      </c>
      <c r="AW431" s="13" t="s">
        <v>35</v>
      </c>
      <c r="AX431" s="13" t="s">
        <v>73</v>
      </c>
      <c r="AY431" s="208" t="s">
        <v>139</v>
      </c>
    </row>
    <row r="432" spans="1:65" s="14" customFormat="1" ht="11.25">
      <c r="B432" s="209"/>
      <c r="C432" s="210"/>
      <c r="D432" s="192" t="s">
        <v>152</v>
      </c>
      <c r="E432" s="211" t="s">
        <v>19</v>
      </c>
      <c r="F432" s="212" t="s">
        <v>555</v>
      </c>
      <c r="G432" s="210"/>
      <c r="H432" s="213">
        <v>0.54</v>
      </c>
      <c r="I432" s="214"/>
      <c r="J432" s="210"/>
      <c r="K432" s="210"/>
      <c r="L432" s="215"/>
      <c r="M432" s="216"/>
      <c r="N432" s="217"/>
      <c r="O432" s="217"/>
      <c r="P432" s="217"/>
      <c r="Q432" s="217"/>
      <c r="R432" s="217"/>
      <c r="S432" s="217"/>
      <c r="T432" s="218"/>
      <c r="AT432" s="219" t="s">
        <v>152</v>
      </c>
      <c r="AU432" s="219" t="s">
        <v>82</v>
      </c>
      <c r="AV432" s="14" t="s">
        <v>82</v>
      </c>
      <c r="AW432" s="14" t="s">
        <v>35</v>
      </c>
      <c r="AX432" s="14" t="s">
        <v>73</v>
      </c>
      <c r="AY432" s="219" t="s">
        <v>139</v>
      </c>
    </row>
    <row r="433" spans="1:65" s="15" customFormat="1" ht="11.25">
      <c r="B433" s="220"/>
      <c r="C433" s="221"/>
      <c r="D433" s="192" t="s">
        <v>152</v>
      </c>
      <c r="E433" s="222" t="s">
        <v>19</v>
      </c>
      <c r="F433" s="223" t="s">
        <v>155</v>
      </c>
      <c r="G433" s="221"/>
      <c r="H433" s="224">
        <v>0.54</v>
      </c>
      <c r="I433" s="225"/>
      <c r="J433" s="221"/>
      <c r="K433" s="221"/>
      <c r="L433" s="226"/>
      <c r="M433" s="227"/>
      <c r="N433" s="228"/>
      <c r="O433" s="228"/>
      <c r="P433" s="228"/>
      <c r="Q433" s="228"/>
      <c r="R433" s="228"/>
      <c r="S433" s="228"/>
      <c r="T433" s="229"/>
      <c r="AT433" s="230" t="s">
        <v>152</v>
      </c>
      <c r="AU433" s="230" t="s">
        <v>82</v>
      </c>
      <c r="AV433" s="15" t="s">
        <v>146</v>
      </c>
      <c r="AW433" s="15" t="s">
        <v>35</v>
      </c>
      <c r="AX433" s="15" t="s">
        <v>80</v>
      </c>
      <c r="AY433" s="230" t="s">
        <v>139</v>
      </c>
    </row>
    <row r="434" spans="1:65" s="2" customFormat="1" ht="16.5" customHeight="1">
      <c r="A434" s="35"/>
      <c r="B434" s="36"/>
      <c r="C434" s="179" t="s">
        <v>556</v>
      </c>
      <c r="D434" s="179" t="s">
        <v>141</v>
      </c>
      <c r="E434" s="180" t="s">
        <v>557</v>
      </c>
      <c r="F434" s="181" t="s">
        <v>558</v>
      </c>
      <c r="G434" s="182" t="s">
        <v>199</v>
      </c>
      <c r="H434" s="183">
        <v>19.824000000000002</v>
      </c>
      <c r="I434" s="184"/>
      <c r="J434" s="185">
        <f>ROUND(I434*H434,2)</f>
        <v>0</v>
      </c>
      <c r="K434" s="181" t="s">
        <v>145</v>
      </c>
      <c r="L434" s="40"/>
      <c r="M434" s="186" t="s">
        <v>19</v>
      </c>
      <c r="N434" s="187" t="s">
        <v>44</v>
      </c>
      <c r="O434" s="65"/>
      <c r="P434" s="188">
        <f>O434*H434</f>
        <v>0</v>
      </c>
      <c r="Q434" s="188">
        <v>2.5020899999999999</v>
      </c>
      <c r="R434" s="188">
        <f>Q434*H434</f>
        <v>49.601432160000002</v>
      </c>
      <c r="S434" s="188">
        <v>0</v>
      </c>
      <c r="T434" s="189">
        <f>S434*H434</f>
        <v>0</v>
      </c>
      <c r="U434" s="35"/>
      <c r="V434" s="35"/>
      <c r="W434" s="35"/>
      <c r="X434" s="35"/>
      <c r="Y434" s="35"/>
      <c r="Z434" s="35"/>
      <c r="AA434" s="35"/>
      <c r="AB434" s="35"/>
      <c r="AC434" s="35"/>
      <c r="AD434" s="35"/>
      <c r="AE434" s="35"/>
      <c r="AR434" s="190" t="s">
        <v>146</v>
      </c>
      <c r="AT434" s="190" t="s">
        <v>141</v>
      </c>
      <c r="AU434" s="190" t="s">
        <v>82</v>
      </c>
      <c r="AY434" s="18" t="s">
        <v>139</v>
      </c>
      <c r="BE434" s="191">
        <f>IF(N434="základní",J434,0)</f>
        <v>0</v>
      </c>
      <c r="BF434" s="191">
        <f>IF(N434="snížená",J434,0)</f>
        <v>0</v>
      </c>
      <c r="BG434" s="191">
        <f>IF(N434="zákl. přenesená",J434,0)</f>
        <v>0</v>
      </c>
      <c r="BH434" s="191">
        <f>IF(N434="sníž. přenesená",J434,0)</f>
        <v>0</v>
      </c>
      <c r="BI434" s="191">
        <f>IF(N434="nulová",J434,0)</f>
        <v>0</v>
      </c>
      <c r="BJ434" s="18" t="s">
        <v>80</v>
      </c>
      <c r="BK434" s="191">
        <f>ROUND(I434*H434,2)</f>
        <v>0</v>
      </c>
      <c r="BL434" s="18" t="s">
        <v>146</v>
      </c>
      <c r="BM434" s="190" t="s">
        <v>559</v>
      </c>
    </row>
    <row r="435" spans="1:65" s="2" customFormat="1" ht="11.25">
      <c r="A435" s="35"/>
      <c r="B435" s="36"/>
      <c r="C435" s="37"/>
      <c r="D435" s="192" t="s">
        <v>148</v>
      </c>
      <c r="E435" s="37"/>
      <c r="F435" s="193" t="s">
        <v>560</v>
      </c>
      <c r="G435" s="37"/>
      <c r="H435" s="37"/>
      <c r="I435" s="194"/>
      <c r="J435" s="37"/>
      <c r="K435" s="37"/>
      <c r="L435" s="40"/>
      <c r="M435" s="195"/>
      <c r="N435" s="196"/>
      <c r="O435" s="65"/>
      <c r="P435" s="65"/>
      <c r="Q435" s="65"/>
      <c r="R435" s="65"/>
      <c r="S435" s="65"/>
      <c r="T435" s="66"/>
      <c r="U435" s="35"/>
      <c r="V435" s="35"/>
      <c r="W435" s="35"/>
      <c r="X435" s="35"/>
      <c r="Y435" s="35"/>
      <c r="Z435" s="35"/>
      <c r="AA435" s="35"/>
      <c r="AB435" s="35"/>
      <c r="AC435" s="35"/>
      <c r="AD435" s="35"/>
      <c r="AE435" s="35"/>
      <c r="AT435" s="18" t="s">
        <v>148</v>
      </c>
      <c r="AU435" s="18" t="s">
        <v>82</v>
      </c>
    </row>
    <row r="436" spans="1:65" s="2" customFormat="1" ht="11.25">
      <c r="A436" s="35"/>
      <c r="B436" s="36"/>
      <c r="C436" s="37"/>
      <c r="D436" s="197" t="s">
        <v>150</v>
      </c>
      <c r="E436" s="37"/>
      <c r="F436" s="198" t="s">
        <v>561</v>
      </c>
      <c r="G436" s="37"/>
      <c r="H436" s="37"/>
      <c r="I436" s="194"/>
      <c r="J436" s="37"/>
      <c r="K436" s="37"/>
      <c r="L436" s="40"/>
      <c r="M436" s="195"/>
      <c r="N436" s="196"/>
      <c r="O436" s="65"/>
      <c r="P436" s="65"/>
      <c r="Q436" s="65"/>
      <c r="R436" s="65"/>
      <c r="S436" s="65"/>
      <c r="T436" s="66"/>
      <c r="U436" s="35"/>
      <c r="V436" s="35"/>
      <c r="W436" s="35"/>
      <c r="X436" s="35"/>
      <c r="Y436" s="35"/>
      <c r="Z436" s="35"/>
      <c r="AA436" s="35"/>
      <c r="AB436" s="35"/>
      <c r="AC436" s="35"/>
      <c r="AD436" s="35"/>
      <c r="AE436" s="35"/>
      <c r="AT436" s="18" t="s">
        <v>150</v>
      </c>
      <c r="AU436" s="18" t="s">
        <v>82</v>
      </c>
    </row>
    <row r="437" spans="1:65" s="13" customFormat="1" ht="11.25">
      <c r="B437" s="199"/>
      <c r="C437" s="200"/>
      <c r="D437" s="192" t="s">
        <v>152</v>
      </c>
      <c r="E437" s="201" t="s">
        <v>19</v>
      </c>
      <c r="F437" s="202" t="s">
        <v>562</v>
      </c>
      <c r="G437" s="200"/>
      <c r="H437" s="201" t="s">
        <v>19</v>
      </c>
      <c r="I437" s="203"/>
      <c r="J437" s="200"/>
      <c r="K437" s="200"/>
      <c r="L437" s="204"/>
      <c r="M437" s="205"/>
      <c r="N437" s="206"/>
      <c r="O437" s="206"/>
      <c r="P437" s="206"/>
      <c r="Q437" s="206"/>
      <c r="R437" s="206"/>
      <c r="S437" s="206"/>
      <c r="T437" s="207"/>
      <c r="AT437" s="208" t="s">
        <v>152</v>
      </c>
      <c r="AU437" s="208" t="s">
        <v>82</v>
      </c>
      <c r="AV437" s="13" t="s">
        <v>80</v>
      </c>
      <c r="AW437" s="13" t="s">
        <v>35</v>
      </c>
      <c r="AX437" s="13" t="s">
        <v>73</v>
      </c>
      <c r="AY437" s="208" t="s">
        <v>139</v>
      </c>
    </row>
    <row r="438" spans="1:65" s="13" customFormat="1" ht="11.25">
      <c r="B438" s="199"/>
      <c r="C438" s="200"/>
      <c r="D438" s="192" t="s">
        <v>152</v>
      </c>
      <c r="E438" s="201" t="s">
        <v>19</v>
      </c>
      <c r="F438" s="202" t="s">
        <v>563</v>
      </c>
      <c r="G438" s="200"/>
      <c r="H438" s="201" t="s">
        <v>19</v>
      </c>
      <c r="I438" s="203"/>
      <c r="J438" s="200"/>
      <c r="K438" s="200"/>
      <c r="L438" s="204"/>
      <c r="M438" s="205"/>
      <c r="N438" s="206"/>
      <c r="O438" s="206"/>
      <c r="P438" s="206"/>
      <c r="Q438" s="206"/>
      <c r="R438" s="206"/>
      <c r="S438" s="206"/>
      <c r="T438" s="207"/>
      <c r="AT438" s="208" t="s">
        <v>152</v>
      </c>
      <c r="AU438" s="208" t="s">
        <v>82</v>
      </c>
      <c r="AV438" s="13" t="s">
        <v>80</v>
      </c>
      <c r="AW438" s="13" t="s">
        <v>35</v>
      </c>
      <c r="AX438" s="13" t="s">
        <v>73</v>
      </c>
      <c r="AY438" s="208" t="s">
        <v>139</v>
      </c>
    </row>
    <row r="439" spans="1:65" s="14" customFormat="1" ht="11.25">
      <c r="B439" s="209"/>
      <c r="C439" s="210"/>
      <c r="D439" s="192" t="s">
        <v>152</v>
      </c>
      <c r="E439" s="211" t="s">
        <v>19</v>
      </c>
      <c r="F439" s="212" t="s">
        <v>564</v>
      </c>
      <c r="G439" s="210"/>
      <c r="H439" s="213">
        <v>8.7360000000000007</v>
      </c>
      <c r="I439" s="214"/>
      <c r="J439" s="210"/>
      <c r="K439" s="210"/>
      <c r="L439" s="215"/>
      <c r="M439" s="216"/>
      <c r="N439" s="217"/>
      <c r="O439" s="217"/>
      <c r="P439" s="217"/>
      <c r="Q439" s="217"/>
      <c r="R439" s="217"/>
      <c r="S439" s="217"/>
      <c r="T439" s="218"/>
      <c r="AT439" s="219" t="s">
        <v>152</v>
      </c>
      <c r="AU439" s="219" t="s">
        <v>82</v>
      </c>
      <c r="AV439" s="14" t="s">
        <v>82</v>
      </c>
      <c r="AW439" s="14" t="s">
        <v>35</v>
      </c>
      <c r="AX439" s="14" t="s">
        <v>73</v>
      </c>
      <c r="AY439" s="219" t="s">
        <v>139</v>
      </c>
    </row>
    <row r="440" spans="1:65" s="13" customFormat="1" ht="11.25">
      <c r="B440" s="199"/>
      <c r="C440" s="200"/>
      <c r="D440" s="192" t="s">
        <v>152</v>
      </c>
      <c r="E440" s="201" t="s">
        <v>19</v>
      </c>
      <c r="F440" s="202" t="s">
        <v>565</v>
      </c>
      <c r="G440" s="200"/>
      <c r="H440" s="201" t="s">
        <v>19</v>
      </c>
      <c r="I440" s="203"/>
      <c r="J440" s="200"/>
      <c r="K440" s="200"/>
      <c r="L440" s="204"/>
      <c r="M440" s="205"/>
      <c r="N440" s="206"/>
      <c r="O440" s="206"/>
      <c r="P440" s="206"/>
      <c r="Q440" s="206"/>
      <c r="R440" s="206"/>
      <c r="S440" s="206"/>
      <c r="T440" s="207"/>
      <c r="AT440" s="208" t="s">
        <v>152</v>
      </c>
      <c r="AU440" s="208" t="s">
        <v>82</v>
      </c>
      <c r="AV440" s="13" t="s">
        <v>80</v>
      </c>
      <c r="AW440" s="13" t="s">
        <v>35</v>
      </c>
      <c r="AX440" s="13" t="s">
        <v>73</v>
      </c>
      <c r="AY440" s="208" t="s">
        <v>139</v>
      </c>
    </row>
    <row r="441" spans="1:65" s="14" customFormat="1" ht="11.25">
      <c r="B441" s="209"/>
      <c r="C441" s="210"/>
      <c r="D441" s="192" t="s">
        <v>152</v>
      </c>
      <c r="E441" s="211" t="s">
        <v>19</v>
      </c>
      <c r="F441" s="212" t="s">
        <v>566</v>
      </c>
      <c r="G441" s="210"/>
      <c r="H441" s="213">
        <v>11.087999999999999</v>
      </c>
      <c r="I441" s="214"/>
      <c r="J441" s="210"/>
      <c r="K441" s="210"/>
      <c r="L441" s="215"/>
      <c r="M441" s="216"/>
      <c r="N441" s="217"/>
      <c r="O441" s="217"/>
      <c r="P441" s="217"/>
      <c r="Q441" s="217"/>
      <c r="R441" s="217"/>
      <c r="S441" s="217"/>
      <c r="T441" s="218"/>
      <c r="AT441" s="219" t="s">
        <v>152</v>
      </c>
      <c r="AU441" s="219" t="s">
        <v>82</v>
      </c>
      <c r="AV441" s="14" t="s">
        <v>82</v>
      </c>
      <c r="AW441" s="14" t="s">
        <v>35</v>
      </c>
      <c r="AX441" s="14" t="s">
        <v>73</v>
      </c>
      <c r="AY441" s="219" t="s">
        <v>139</v>
      </c>
    </row>
    <row r="442" spans="1:65" s="15" customFormat="1" ht="11.25">
      <c r="B442" s="220"/>
      <c r="C442" s="221"/>
      <c r="D442" s="192" t="s">
        <v>152</v>
      </c>
      <c r="E442" s="222" t="s">
        <v>19</v>
      </c>
      <c r="F442" s="223" t="s">
        <v>155</v>
      </c>
      <c r="G442" s="221"/>
      <c r="H442" s="224">
        <v>19.823999999999998</v>
      </c>
      <c r="I442" s="225"/>
      <c r="J442" s="221"/>
      <c r="K442" s="221"/>
      <c r="L442" s="226"/>
      <c r="M442" s="227"/>
      <c r="N442" s="228"/>
      <c r="O442" s="228"/>
      <c r="P442" s="228"/>
      <c r="Q442" s="228"/>
      <c r="R442" s="228"/>
      <c r="S442" s="228"/>
      <c r="T442" s="229"/>
      <c r="AT442" s="230" t="s">
        <v>152</v>
      </c>
      <c r="AU442" s="230" t="s">
        <v>82</v>
      </c>
      <c r="AV442" s="15" t="s">
        <v>146</v>
      </c>
      <c r="AW442" s="15" t="s">
        <v>35</v>
      </c>
      <c r="AX442" s="15" t="s">
        <v>80</v>
      </c>
      <c r="AY442" s="230" t="s">
        <v>139</v>
      </c>
    </row>
    <row r="443" spans="1:65" s="2" customFormat="1" ht="24.2" customHeight="1">
      <c r="A443" s="35"/>
      <c r="B443" s="36"/>
      <c r="C443" s="179" t="s">
        <v>567</v>
      </c>
      <c r="D443" s="179" t="s">
        <v>141</v>
      </c>
      <c r="E443" s="180" t="s">
        <v>568</v>
      </c>
      <c r="F443" s="181" t="s">
        <v>569</v>
      </c>
      <c r="G443" s="182" t="s">
        <v>199</v>
      </c>
      <c r="H443" s="183">
        <v>19.824000000000002</v>
      </c>
      <c r="I443" s="184"/>
      <c r="J443" s="185">
        <f>ROUND(I443*H443,2)</f>
        <v>0</v>
      </c>
      <c r="K443" s="181" t="s">
        <v>145</v>
      </c>
      <c r="L443" s="40"/>
      <c r="M443" s="186" t="s">
        <v>19</v>
      </c>
      <c r="N443" s="187" t="s">
        <v>44</v>
      </c>
      <c r="O443" s="65"/>
      <c r="P443" s="188">
        <f>O443*H443</f>
        <v>0</v>
      </c>
      <c r="Q443" s="188">
        <v>4.8579999999999998E-2</v>
      </c>
      <c r="R443" s="188">
        <f>Q443*H443</f>
        <v>0.96304992</v>
      </c>
      <c r="S443" s="188">
        <v>0</v>
      </c>
      <c r="T443" s="189">
        <f>S443*H443</f>
        <v>0</v>
      </c>
      <c r="U443" s="35"/>
      <c r="V443" s="35"/>
      <c r="W443" s="35"/>
      <c r="X443" s="35"/>
      <c r="Y443" s="35"/>
      <c r="Z443" s="35"/>
      <c r="AA443" s="35"/>
      <c r="AB443" s="35"/>
      <c r="AC443" s="35"/>
      <c r="AD443" s="35"/>
      <c r="AE443" s="35"/>
      <c r="AR443" s="190" t="s">
        <v>146</v>
      </c>
      <c r="AT443" s="190" t="s">
        <v>141</v>
      </c>
      <c r="AU443" s="190" t="s">
        <v>82</v>
      </c>
      <c r="AY443" s="18" t="s">
        <v>139</v>
      </c>
      <c r="BE443" s="191">
        <f>IF(N443="základní",J443,0)</f>
        <v>0</v>
      </c>
      <c r="BF443" s="191">
        <f>IF(N443="snížená",J443,0)</f>
        <v>0</v>
      </c>
      <c r="BG443" s="191">
        <f>IF(N443="zákl. přenesená",J443,0)</f>
        <v>0</v>
      </c>
      <c r="BH443" s="191">
        <f>IF(N443="sníž. přenesená",J443,0)</f>
        <v>0</v>
      </c>
      <c r="BI443" s="191">
        <f>IF(N443="nulová",J443,0)</f>
        <v>0</v>
      </c>
      <c r="BJ443" s="18" t="s">
        <v>80</v>
      </c>
      <c r="BK443" s="191">
        <f>ROUND(I443*H443,2)</f>
        <v>0</v>
      </c>
      <c r="BL443" s="18" t="s">
        <v>146</v>
      </c>
      <c r="BM443" s="190" t="s">
        <v>570</v>
      </c>
    </row>
    <row r="444" spans="1:65" s="2" customFormat="1" ht="19.5">
      <c r="A444" s="35"/>
      <c r="B444" s="36"/>
      <c r="C444" s="37"/>
      <c r="D444" s="192" t="s">
        <v>148</v>
      </c>
      <c r="E444" s="37"/>
      <c r="F444" s="193" t="s">
        <v>571</v>
      </c>
      <c r="G444" s="37"/>
      <c r="H444" s="37"/>
      <c r="I444" s="194"/>
      <c r="J444" s="37"/>
      <c r="K444" s="37"/>
      <c r="L444" s="40"/>
      <c r="M444" s="195"/>
      <c r="N444" s="196"/>
      <c r="O444" s="65"/>
      <c r="P444" s="65"/>
      <c r="Q444" s="65"/>
      <c r="R444" s="65"/>
      <c r="S444" s="65"/>
      <c r="T444" s="66"/>
      <c r="U444" s="35"/>
      <c r="V444" s="35"/>
      <c r="W444" s="35"/>
      <c r="X444" s="35"/>
      <c r="Y444" s="35"/>
      <c r="Z444" s="35"/>
      <c r="AA444" s="35"/>
      <c r="AB444" s="35"/>
      <c r="AC444" s="35"/>
      <c r="AD444" s="35"/>
      <c r="AE444" s="35"/>
      <c r="AT444" s="18" t="s">
        <v>148</v>
      </c>
      <c r="AU444" s="18" t="s">
        <v>82</v>
      </c>
    </row>
    <row r="445" spans="1:65" s="2" customFormat="1" ht="11.25">
      <c r="A445" s="35"/>
      <c r="B445" s="36"/>
      <c r="C445" s="37"/>
      <c r="D445" s="197" t="s">
        <v>150</v>
      </c>
      <c r="E445" s="37"/>
      <c r="F445" s="198" t="s">
        <v>572</v>
      </c>
      <c r="G445" s="37"/>
      <c r="H445" s="37"/>
      <c r="I445" s="194"/>
      <c r="J445" s="37"/>
      <c r="K445" s="37"/>
      <c r="L445" s="40"/>
      <c r="M445" s="195"/>
      <c r="N445" s="196"/>
      <c r="O445" s="65"/>
      <c r="P445" s="65"/>
      <c r="Q445" s="65"/>
      <c r="R445" s="65"/>
      <c r="S445" s="65"/>
      <c r="T445" s="66"/>
      <c r="U445" s="35"/>
      <c r="V445" s="35"/>
      <c r="W445" s="35"/>
      <c r="X445" s="35"/>
      <c r="Y445" s="35"/>
      <c r="Z445" s="35"/>
      <c r="AA445" s="35"/>
      <c r="AB445" s="35"/>
      <c r="AC445" s="35"/>
      <c r="AD445" s="35"/>
      <c r="AE445" s="35"/>
      <c r="AT445" s="18" t="s">
        <v>150</v>
      </c>
      <c r="AU445" s="18" t="s">
        <v>82</v>
      </c>
    </row>
    <row r="446" spans="1:65" s="13" customFormat="1" ht="11.25">
      <c r="B446" s="199"/>
      <c r="C446" s="200"/>
      <c r="D446" s="192" t="s">
        <v>152</v>
      </c>
      <c r="E446" s="201" t="s">
        <v>19</v>
      </c>
      <c r="F446" s="202" t="s">
        <v>562</v>
      </c>
      <c r="G446" s="200"/>
      <c r="H446" s="201" t="s">
        <v>19</v>
      </c>
      <c r="I446" s="203"/>
      <c r="J446" s="200"/>
      <c r="K446" s="200"/>
      <c r="L446" s="204"/>
      <c r="M446" s="205"/>
      <c r="N446" s="206"/>
      <c r="O446" s="206"/>
      <c r="P446" s="206"/>
      <c r="Q446" s="206"/>
      <c r="R446" s="206"/>
      <c r="S446" s="206"/>
      <c r="T446" s="207"/>
      <c r="AT446" s="208" t="s">
        <v>152</v>
      </c>
      <c r="AU446" s="208" t="s">
        <v>82</v>
      </c>
      <c r="AV446" s="13" t="s">
        <v>80</v>
      </c>
      <c r="AW446" s="13" t="s">
        <v>35</v>
      </c>
      <c r="AX446" s="13" t="s">
        <v>73</v>
      </c>
      <c r="AY446" s="208" t="s">
        <v>139</v>
      </c>
    </row>
    <row r="447" spans="1:65" s="13" customFormat="1" ht="11.25">
      <c r="B447" s="199"/>
      <c r="C447" s="200"/>
      <c r="D447" s="192" t="s">
        <v>152</v>
      </c>
      <c r="E447" s="201" t="s">
        <v>19</v>
      </c>
      <c r="F447" s="202" t="s">
        <v>563</v>
      </c>
      <c r="G447" s="200"/>
      <c r="H447" s="201" t="s">
        <v>19</v>
      </c>
      <c r="I447" s="203"/>
      <c r="J447" s="200"/>
      <c r="K447" s="200"/>
      <c r="L447" s="204"/>
      <c r="M447" s="205"/>
      <c r="N447" s="206"/>
      <c r="O447" s="206"/>
      <c r="P447" s="206"/>
      <c r="Q447" s="206"/>
      <c r="R447" s="206"/>
      <c r="S447" s="206"/>
      <c r="T447" s="207"/>
      <c r="AT447" s="208" t="s">
        <v>152</v>
      </c>
      <c r="AU447" s="208" t="s">
        <v>82</v>
      </c>
      <c r="AV447" s="13" t="s">
        <v>80</v>
      </c>
      <c r="AW447" s="13" t="s">
        <v>35</v>
      </c>
      <c r="AX447" s="13" t="s">
        <v>73</v>
      </c>
      <c r="AY447" s="208" t="s">
        <v>139</v>
      </c>
    </row>
    <row r="448" spans="1:65" s="14" customFormat="1" ht="11.25">
      <c r="B448" s="209"/>
      <c r="C448" s="210"/>
      <c r="D448" s="192" t="s">
        <v>152</v>
      </c>
      <c r="E448" s="211" t="s">
        <v>19</v>
      </c>
      <c r="F448" s="212" t="s">
        <v>564</v>
      </c>
      <c r="G448" s="210"/>
      <c r="H448" s="213">
        <v>8.7360000000000007</v>
      </c>
      <c r="I448" s="214"/>
      <c r="J448" s="210"/>
      <c r="K448" s="210"/>
      <c r="L448" s="215"/>
      <c r="M448" s="216"/>
      <c r="N448" s="217"/>
      <c r="O448" s="217"/>
      <c r="P448" s="217"/>
      <c r="Q448" s="217"/>
      <c r="R448" s="217"/>
      <c r="S448" s="217"/>
      <c r="T448" s="218"/>
      <c r="AT448" s="219" t="s">
        <v>152</v>
      </c>
      <c r="AU448" s="219" t="s">
        <v>82</v>
      </c>
      <c r="AV448" s="14" t="s">
        <v>82</v>
      </c>
      <c r="AW448" s="14" t="s">
        <v>35</v>
      </c>
      <c r="AX448" s="14" t="s">
        <v>73</v>
      </c>
      <c r="AY448" s="219" t="s">
        <v>139</v>
      </c>
    </row>
    <row r="449" spans="1:65" s="13" customFormat="1" ht="11.25">
      <c r="B449" s="199"/>
      <c r="C449" s="200"/>
      <c r="D449" s="192" t="s">
        <v>152</v>
      </c>
      <c r="E449" s="201" t="s">
        <v>19</v>
      </c>
      <c r="F449" s="202" t="s">
        <v>565</v>
      </c>
      <c r="G449" s="200"/>
      <c r="H449" s="201" t="s">
        <v>19</v>
      </c>
      <c r="I449" s="203"/>
      <c r="J449" s="200"/>
      <c r="K449" s="200"/>
      <c r="L449" s="204"/>
      <c r="M449" s="205"/>
      <c r="N449" s="206"/>
      <c r="O449" s="206"/>
      <c r="P449" s="206"/>
      <c r="Q449" s="206"/>
      <c r="R449" s="206"/>
      <c r="S449" s="206"/>
      <c r="T449" s="207"/>
      <c r="AT449" s="208" t="s">
        <v>152</v>
      </c>
      <c r="AU449" s="208" t="s">
        <v>82</v>
      </c>
      <c r="AV449" s="13" t="s">
        <v>80</v>
      </c>
      <c r="AW449" s="13" t="s">
        <v>35</v>
      </c>
      <c r="AX449" s="13" t="s">
        <v>73</v>
      </c>
      <c r="AY449" s="208" t="s">
        <v>139</v>
      </c>
    </row>
    <row r="450" spans="1:65" s="14" customFormat="1" ht="11.25">
      <c r="B450" s="209"/>
      <c r="C450" s="210"/>
      <c r="D450" s="192" t="s">
        <v>152</v>
      </c>
      <c r="E450" s="211" t="s">
        <v>19</v>
      </c>
      <c r="F450" s="212" t="s">
        <v>566</v>
      </c>
      <c r="G450" s="210"/>
      <c r="H450" s="213">
        <v>11.087999999999999</v>
      </c>
      <c r="I450" s="214"/>
      <c r="J450" s="210"/>
      <c r="K450" s="210"/>
      <c r="L450" s="215"/>
      <c r="M450" s="216"/>
      <c r="N450" s="217"/>
      <c r="O450" s="217"/>
      <c r="P450" s="217"/>
      <c r="Q450" s="217"/>
      <c r="R450" s="217"/>
      <c r="S450" s="217"/>
      <c r="T450" s="218"/>
      <c r="AT450" s="219" t="s">
        <v>152</v>
      </c>
      <c r="AU450" s="219" t="s">
        <v>82</v>
      </c>
      <c r="AV450" s="14" t="s">
        <v>82</v>
      </c>
      <c r="AW450" s="14" t="s">
        <v>35</v>
      </c>
      <c r="AX450" s="14" t="s">
        <v>73</v>
      </c>
      <c r="AY450" s="219" t="s">
        <v>139</v>
      </c>
    </row>
    <row r="451" spans="1:65" s="15" customFormat="1" ht="11.25">
      <c r="B451" s="220"/>
      <c r="C451" s="221"/>
      <c r="D451" s="192" t="s">
        <v>152</v>
      </c>
      <c r="E451" s="222" t="s">
        <v>19</v>
      </c>
      <c r="F451" s="223" t="s">
        <v>155</v>
      </c>
      <c r="G451" s="221"/>
      <c r="H451" s="224">
        <v>19.823999999999998</v>
      </c>
      <c r="I451" s="225"/>
      <c r="J451" s="221"/>
      <c r="K451" s="221"/>
      <c r="L451" s="226"/>
      <c r="M451" s="227"/>
      <c r="N451" s="228"/>
      <c r="O451" s="228"/>
      <c r="P451" s="228"/>
      <c r="Q451" s="228"/>
      <c r="R451" s="228"/>
      <c r="S451" s="228"/>
      <c r="T451" s="229"/>
      <c r="AT451" s="230" t="s">
        <v>152</v>
      </c>
      <c r="AU451" s="230" t="s">
        <v>82</v>
      </c>
      <c r="AV451" s="15" t="s">
        <v>146</v>
      </c>
      <c r="AW451" s="15" t="s">
        <v>35</v>
      </c>
      <c r="AX451" s="15" t="s">
        <v>80</v>
      </c>
      <c r="AY451" s="230" t="s">
        <v>139</v>
      </c>
    </row>
    <row r="452" spans="1:65" s="2" customFormat="1" ht="33" customHeight="1">
      <c r="A452" s="35"/>
      <c r="B452" s="36"/>
      <c r="C452" s="179" t="s">
        <v>573</v>
      </c>
      <c r="D452" s="179" t="s">
        <v>141</v>
      </c>
      <c r="E452" s="180" t="s">
        <v>574</v>
      </c>
      <c r="F452" s="181" t="s">
        <v>575</v>
      </c>
      <c r="G452" s="182" t="s">
        <v>144</v>
      </c>
      <c r="H452" s="183">
        <v>91.52</v>
      </c>
      <c r="I452" s="184"/>
      <c r="J452" s="185">
        <f>ROUND(I452*H452,2)</f>
        <v>0</v>
      </c>
      <c r="K452" s="181" t="s">
        <v>145</v>
      </c>
      <c r="L452" s="40"/>
      <c r="M452" s="186" t="s">
        <v>19</v>
      </c>
      <c r="N452" s="187" t="s">
        <v>44</v>
      </c>
      <c r="O452" s="65"/>
      <c r="P452" s="188">
        <f>O452*H452</f>
        <v>0</v>
      </c>
      <c r="Q452" s="188">
        <v>1.32E-3</v>
      </c>
      <c r="R452" s="188">
        <f>Q452*H452</f>
        <v>0.12080639999999999</v>
      </c>
      <c r="S452" s="188">
        <v>0</v>
      </c>
      <c r="T452" s="189">
        <f>S452*H452</f>
        <v>0</v>
      </c>
      <c r="U452" s="35"/>
      <c r="V452" s="35"/>
      <c r="W452" s="35"/>
      <c r="X452" s="35"/>
      <c r="Y452" s="35"/>
      <c r="Z452" s="35"/>
      <c r="AA452" s="35"/>
      <c r="AB452" s="35"/>
      <c r="AC452" s="35"/>
      <c r="AD452" s="35"/>
      <c r="AE452" s="35"/>
      <c r="AR452" s="190" t="s">
        <v>146</v>
      </c>
      <c r="AT452" s="190" t="s">
        <v>141</v>
      </c>
      <c r="AU452" s="190" t="s">
        <v>82</v>
      </c>
      <c r="AY452" s="18" t="s">
        <v>139</v>
      </c>
      <c r="BE452" s="191">
        <f>IF(N452="základní",J452,0)</f>
        <v>0</v>
      </c>
      <c r="BF452" s="191">
        <f>IF(N452="snížená",J452,0)</f>
        <v>0</v>
      </c>
      <c r="BG452" s="191">
        <f>IF(N452="zákl. přenesená",J452,0)</f>
        <v>0</v>
      </c>
      <c r="BH452" s="191">
        <f>IF(N452="sníž. přenesená",J452,0)</f>
        <v>0</v>
      </c>
      <c r="BI452" s="191">
        <f>IF(N452="nulová",J452,0)</f>
        <v>0</v>
      </c>
      <c r="BJ452" s="18" t="s">
        <v>80</v>
      </c>
      <c r="BK452" s="191">
        <f>ROUND(I452*H452,2)</f>
        <v>0</v>
      </c>
      <c r="BL452" s="18" t="s">
        <v>146</v>
      </c>
      <c r="BM452" s="190" t="s">
        <v>576</v>
      </c>
    </row>
    <row r="453" spans="1:65" s="2" customFormat="1" ht="19.5">
      <c r="A453" s="35"/>
      <c r="B453" s="36"/>
      <c r="C453" s="37"/>
      <c r="D453" s="192" t="s">
        <v>148</v>
      </c>
      <c r="E453" s="37"/>
      <c r="F453" s="193" t="s">
        <v>577</v>
      </c>
      <c r="G453" s="37"/>
      <c r="H453" s="37"/>
      <c r="I453" s="194"/>
      <c r="J453" s="37"/>
      <c r="K453" s="37"/>
      <c r="L453" s="40"/>
      <c r="M453" s="195"/>
      <c r="N453" s="196"/>
      <c r="O453" s="65"/>
      <c r="P453" s="65"/>
      <c r="Q453" s="65"/>
      <c r="R453" s="65"/>
      <c r="S453" s="65"/>
      <c r="T453" s="66"/>
      <c r="U453" s="35"/>
      <c r="V453" s="35"/>
      <c r="W453" s="35"/>
      <c r="X453" s="35"/>
      <c r="Y453" s="35"/>
      <c r="Z453" s="35"/>
      <c r="AA453" s="35"/>
      <c r="AB453" s="35"/>
      <c r="AC453" s="35"/>
      <c r="AD453" s="35"/>
      <c r="AE453" s="35"/>
      <c r="AT453" s="18" t="s">
        <v>148</v>
      </c>
      <c r="AU453" s="18" t="s">
        <v>82</v>
      </c>
    </row>
    <row r="454" spans="1:65" s="2" customFormat="1" ht="11.25">
      <c r="A454" s="35"/>
      <c r="B454" s="36"/>
      <c r="C454" s="37"/>
      <c r="D454" s="197" t="s">
        <v>150</v>
      </c>
      <c r="E454" s="37"/>
      <c r="F454" s="198" t="s">
        <v>578</v>
      </c>
      <c r="G454" s="37"/>
      <c r="H454" s="37"/>
      <c r="I454" s="194"/>
      <c r="J454" s="37"/>
      <c r="K454" s="37"/>
      <c r="L454" s="40"/>
      <c r="M454" s="195"/>
      <c r="N454" s="196"/>
      <c r="O454" s="65"/>
      <c r="P454" s="65"/>
      <c r="Q454" s="65"/>
      <c r="R454" s="65"/>
      <c r="S454" s="65"/>
      <c r="T454" s="66"/>
      <c r="U454" s="35"/>
      <c r="V454" s="35"/>
      <c r="W454" s="35"/>
      <c r="X454" s="35"/>
      <c r="Y454" s="35"/>
      <c r="Z454" s="35"/>
      <c r="AA454" s="35"/>
      <c r="AB454" s="35"/>
      <c r="AC454" s="35"/>
      <c r="AD454" s="35"/>
      <c r="AE454" s="35"/>
      <c r="AT454" s="18" t="s">
        <v>150</v>
      </c>
      <c r="AU454" s="18" t="s">
        <v>82</v>
      </c>
    </row>
    <row r="455" spans="1:65" s="13" customFormat="1" ht="11.25">
      <c r="B455" s="199"/>
      <c r="C455" s="200"/>
      <c r="D455" s="192" t="s">
        <v>152</v>
      </c>
      <c r="E455" s="201" t="s">
        <v>19</v>
      </c>
      <c r="F455" s="202" t="s">
        <v>579</v>
      </c>
      <c r="G455" s="200"/>
      <c r="H455" s="201" t="s">
        <v>19</v>
      </c>
      <c r="I455" s="203"/>
      <c r="J455" s="200"/>
      <c r="K455" s="200"/>
      <c r="L455" s="204"/>
      <c r="M455" s="205"/>
      <c r="N455" s="206"/>
      <c r="O455" s="206"/>
      <c r="P455" s="206"/>
      <c r="Q455" s="206"/>
      <c r="R455" s="206"/>
      <c r="S455" s="206"/>
      <c r="T455" s="207"/>
      <c r="AT455" s="208" t="s">
        <v>152</v>
      </c>
      <c r="AU455" s="208" t="s">
        <v>82</v>
      </c>
      <c r="AV455" s="13" t="s">
        <v>80</v>
      </c>
      <c r="AW455" s="13" t="s">
        <v>35</v>
      </c>
      <c r="AX455" s="13" t="s">
        <v>73</v>
      </c>
      <c r="AY455" s="208" t="s">
        <v>139</v>
      </c>
    </row>
    <row r="456" spans="1:65" s="13" customFormat="1" ht="11.25">
      <c r="B456" s="199"/>
      <c r="C456" s="200"/>
      <c r="D456" s="192" t="s">
        <v>152</v>
      </c>
      <c r="E456" s="201" t="s">
        <v>19</v>
      </c>
      <c r="F456" s="202" t="s">
        <v>563</v>
      </c>
      <c r="G456" s="200"/>
      <c r="H456" s="201" t="s">
        <v>19</v>
      </c>
      <c r="I456" s="203"/>
      <c r="J456" s="200"/>
      <c r="K456" s="200"/>
      <c r="L456" s="204"/>
      <c r="M456" s="205"/>
      <c r="N456" s="206"/>
      <c r="O456" s="206"/>
      <c r="P456" s="206"/>
      <c r="Q456" s="206"/>
      <c r="R456" s="206"/>
      <c r="S456" s="206"/>
      <c r="T456" s="207"/>
      <c r="AT456" s="208" t="s">
        <v>152</v>
      </c>
      <c r="AU456" s="208" t="s">
        <v>82</v>
      </c>
      <c r="AV456" s="13" t="s">
        <v>80</v>
      </c>
      <c r="AW456" s="13" t="s">
        <v>35</v>
      </c>
      <c r="AX456" s="13" t="s">
        <v>73</v>
      </c>
      <c r="AY456" s="208" t="s">
        <v>139</v>
      </c>
    </row>
    <row r="457" spans="1:65" s="14" customFormat="1" ht="11.25">
      <c r="B457" s="209"/>
      <c r="C457" s="210"/>
      <c r="D457" s="192" t="s">
        <v>152</v>
      </c>
      <c r="E457" s="211" t="s">
        <v>19</v>
      </c>
      <c r="F457" s="212" t="s">
        <v>580</v>
      </c>
      <c r="G457" s="210"/>
      <c r="H457" s="213">
        <v>14.56</v>
      </c>
      <c r="I457" s="214"/>
      <c r="J457" s="210"/>
      <c r="K457" s="210"/>
      <c r="L457" s="215"/>
      <c r="M457" s="216"/>
      <c r="N457" s="217"/>
      <c r="O457" s="217"/>
      <c r="P457" s="217"/>
      <c r="Q457" s="217"/>
      <c r="R457" s="217"/>
      <c r="S457" s="217"/>
      <c r="T457" s="218"/>
      <c r="AT457" s="219" t="s">
        <v>152</v>
      </c>
      <c r="AU457" s="219" t="s">
        <v>82</v>
      </c>
      <c r="AV457" s="14" t="s">
        <v>82</v>
      </c>
      <c r="AW457" s="14" t="s">
        <v>35</v>
      </c>
      <c r="AX457" s="14" t="s">
        <v>73</v>
      </c>
      <c r="AY457" s="219" t="s">
        <v>139</v>
      </c>
    </row>
    <row r="458" spans="1:65" s="13" customFormat="1" ht="11.25">
      <c r="B458" s="199"/>
      <c r="C458" s="200"/>
      <c r="D458" s="192" t="s">
        <v>152</v>
      </c>
      <c r="E458" s="201" t="s">
        <v>19</v>
      </c>
      <c r="F458" s="202" t="s">
        <v>565</v>
      </c>
      <c r="G458" s="200"/>
      <c r="H458" s="201" t="s">
        <v>19</v>
      </c>
      <c r="I458" s="203"/>
      <c r="J458" s="200"/>
      <c r="K458" s="200"/>
      <c r="L458" s="204"/>
      <c r="M458" s="205"/>
      <c r="N458" s="206"/>
      <c r="O458" s="206"/>
      <c r="P458" s="206"/>
      <c r="Q458" s="206"/>
      <c r="R458" s="206"/>
      <c r="S458" s="206"/>
      <c r="T458" s="207"/>
      <c r="AT458" s="208" t="s">
        <v>152</v>
      </c>
      <c r="AU458" s="208" t="s">
        <v>82</v>
      </c>
      <c r="AV458" s="13" t="s">
        <v>80</v>
      </c>
      <c r="AW458" s="13" t="s">
        <v>35</v>
      </c>
      <c r="AX458" s="13" t="s">
        <v>73</v>
      </c>
      <c r="AY458" s="208" t="s">
        <v>139</v>
      </c>
    </row>
    <row r="459" spans="1:65" s="14" customFormat="1" ht="11.25">
      <c r="B459" s="209"/>
      <c r="C459" s="210"/>
      <c r="D459" s="192" t="s">
        <v>152</v>
      </c>
      <c r="E459" s="211" t="s">
        <v>19</v>
      </c>
      <c r="F459" s="212" t="s">
        <v>581</v>
      </c>
      <c r="G459" s="210"/>
      <c r="H459" s="213">
        <v>76.959999999999994</v>
      </c>
      <c r="I459" s="214"/>
      <c r="J459" s="210"/>
      <c r="K459" s="210"/>
      <c r="L459" s="215"/>
      <c r="M459" s="216"/>
      <c r="N459" s="217"/>
      <c r="O459" s="217"/>
      <c r="P459" s="217"/>
      <c r="Q459" s="217"/>
      <c r="R459" s="217"/>
      <c r="S459" s="217"/>
      <c r="T459" s="218"/>
      <c r="AT459" s="219" t="s">
        <v>152</v>
      </c>
      <c r="AU459" s="219" t="s">
        <v>82</v>
      </c>
      <c r="AV459" s="14" t="s">
        <v>82</v>
      </c>
      <c r="AW459" s="14" t="s">
        <v>35</v>
      </c>
      <c r="AX459" s="14" t="s">
        <v>73</v>
      </c>
      <c r="AY459" s="219" t="s">
        <v>139</v>
      </c>
    </row>
    <row r="460" spans="1:65" s="15" customFormat="1" ht="11.25">
      <c r="B460" s="220"/>
      <c r="C460" s="221"/>
      <c r="D460" s="192" t="s">
        <v>152</v>
      </c>
      <c r="E460" s="222" t="s">
        <v>19</v>
      </c>
      <c r="F460" s="223" t="s">
        <v>155</v>
      </c>
      <c r="G460" s="221"/>
      <c r="H460" s="224">
        <v>91.52</v>
      </c>
      <c r="I460" s="225"/>
      <c r="J460" s="221"/>
      <c r="K460" s="221"/>
      <c r="L460" s="226"/>
      <c r="M460" s="227"/>
      <c r="N460" s="228"/>
      <c r="O460" s="228"/>
      <c r="P460" s="228"/>
      <c r="Q460" s="228"/>
      <c r="R460" s="228"/>
      <c r="S460" s="228"/>
      <c r="T460" s="229"/>
      <c r="AT460" s="230" t="s">
        <v>152</v>
      </c>
      <c r="AU460" s="230" t="s">
        <v>82</v>
      </c>
      <c r="AV460" s="15" t="s">
        <v>146</v>
      </c>
      <c r="AW460" s="15" t="s">
        <v>35</v>
      </c>
      <c r="AX460" s="15" t="s">
        <v>80</v>
      </c>
      <c r="AY460" s="230" t="s">
        <v>139</v>
      </c>
    </row>
    <row r="461" spans="1:65" s="2" customFormat="1" ht="33" customHeight="1">
      <c r="A461" s="35"/>
      <c r="B461" s="36"/>
      <c r="C461" s="179" t="s">
        <v>582</v>
      </c>
      <c r="D461" s="179" t="s">
        <v>141</v>
      </c>
      <c r="E461" s="180" t="s">
        <v>583</v>
      </c>
      <c r="F461" s="181" t="s">
        <v>584</v>
      </c>
      <c r="G461" s="182" t="s">
        <v>144</v>
      </c>
      <c r="H461" s="183">
        <v>91.52</v>
      </c>
      <c r="I461" s="184"/>
      <c r="J461" s="185">
        <f>ROUND(I461*H461,2)</f>
        <v>0</v>
      </c>
      <c r="K461" s="181" t="s">
        <v>145</v>
      </c>
      <c r="L461" s="40"/>
      <c r="M461" s="186" t="s">
        <v>19</v>
      </c>
      <c r="N461" s="187" t="s">
        <v>44</v>
      </c>
      <c r="O461" s="65"/>
      <c r="P461" s="188">
        <f>O461*H461</f>
        <v>0</v>
      </c>
      <c r="Q461" s="188">
        <v>4.0000000000000003E-5</v>
      </c>
      <c r="R461" s="188">
        <f>Q461*H461</f>
        <v>3.6608000000000001E-3</v>
      </c>
      <c r="S461" s="188">
        <v>0</v>
      </c>
      <c r="T461" s="189">
        <f>S461*H461</f>
        <v>0</v>
      </c>
      <c r="U461" s="35"/>
      <c r="V461" s="35"/>
      <c r="W461" s="35"/>
      <c r="X461" s="35"/>
      <c r="Y461" s="35"/>
      <c r="Z461" s="35"/>
      <c r="AA461" s="35"/>
      <c r="AB461" s="35"/>
      <c r="AC461" s="35"/>
      <c r="AD461" s="35"/>
      <c r="AE461" s="35"/>
      <c r="AR461" s="190" t="s">
        <v>146</v>
      </c>
      <c r="AT461" s="190" t="s">
        <v>141</v>
      </c>
      <c r="AU461" s="190" t="s">
        <v>82</v>
      </c>
      <c r="AY461" s="18" t="s">
        <v>139</v>
      </c>
      <c r="BE461" s="191">
        <f>IF(N461="základní",J461,0)</f>
        <v>0</v>
      </c>
      <c r="BF461" s="191">
        <f>IF(N461="snížená",J461,0)</f>
        <v>0</v>
      </c>
      <c r="BG461" s="191">
        <f>IF(N461="zákl. přenesená",J461,0)</f>
        <v>0</v>
      </c>
      <c r="BH461" s="191">
        <f>IF(N461="sníž. přenesená",J461,0)</f>
        <v>0</v>
      </c>
      <c r="BI461" s="191">
        <f>IF(N461="nulová",J461,0)</f>
        <v>0</v>
      </c>
      <c r="BJ461" s="18" t="s">
        <v>80</v>
      </c>
      <c r="BK461" s="191">
        <f>ROUND(I461*H461,2)</f>
        <v>0</v>
      </c>
      <c r="BL461" s="18" t="s">
        <v>146</v>
      </c>
      <c r="BM461" s="190" t="s">
        <v>585</v>
      </c>
    </row>
    <row r="462" spans="1:65" s="2" customFormat="1" ht="19.5">
      <c r="A462" s="35"/>
      <c r="B462" s="36"/>
      <c r="C462" s="37"/>
      <c r="D462" s="192" t="s">
        <v>148</v>
      </c>
      <c r="E462" s="37"/>
      <c r="F462" s="193" t="s">
        <v>586</v>
      </c>
      <c r="G462" s="37"/>
      <c r="H462" s="37"/>
      <c r="I462" s="194"/>
      <c r="J462" s="37"/>
      <c r="K462" s="37"/>
      <c r="L462" s="40"/>
      <c r="M462" s="195"/>
      <c r="N462" s="196"/>
      <c r="O462" s="65"/>
      <c r="P462" s="65"/>
      <c r="Q462" s="65"/>
      <c r="R462" s="65"/>
      <c r="S462" s="65"/>
      <c r="T462" s="66"/>
      <c r="U462" s="35"/>
      <c r="V462" s="35"/>
      <c r="W462" s="35"/>
      <c r="X462" s="35"/>
      <c r="Y462" s="35"/>
      <c r="Z462" s="35"/>
      <c r="AA462" s="35"/>
      <c r="AB462" s="35"/>
      <c r="AC462" s="35"/>
      <c r="AD462" s="35"/>
      <c r="AE462" s="35"/>
      <c r="AT462" s="18" t="s">
        <v>148</v>
      </c>
      <c r="AU462" s="18" t="s">
        <v>82</v>
      </c>
    </row>
    <row r="463" spans="1:65" s="2" customFormat="1" ht="11.25">
      <c r="A463" s="35"/>
      <c r="B463" s="36"/>
      <c r="C463" s="37"/>
      <c r="D463" s="197" t="s">
        <v>150</v>
      </c>
      <c r="E463" s="37"/>
      <c r="F463" s="198" t="s">
        <v>587</v>
      </c>
      <c r="G463" s="37"/>
      <c r="H463" s="37"/>
      <c r="I463" s="194"/>
      <c r="J463" s="37"/>
      <c r="K463" s="37"/>
      <c r="L463" s="40"/>
      <c r="M463" s="195"/>
      <c r="N463" s="196"/>
      <c r="O463" s="65"/>
      <c r="P463" s="65"/>
      <c r="Q463" s="65"/>
      <c r="R463" s="65"/>
      <c r="S463" s="65"/>
      <c r="T463" s="66"/>
      <c r="U463" s="35"/>
      <c r="V463" s="35"/>
      <c r="W463" s="35"/>
      <c r="X463" s="35"/>
      <c r="Y463" s="35"/>
      <c r="Z463" s="35"/>
      <c r="AA463" s="35"/>
      <c r="AB463" s="35"/>
      <c r="AC463" s="35"/>
      <c r="AD463" s="35"/>
      <c r="AE463" s="35"/>
      <c r="AT463" s="18" t="s">
        <v>150</v>
      </c>
      <c r="AU463" s="18" t="s">
        <v>82</v>
      </c>
    </row>
    <row r="464" spans="1:65" s="13" customFormat="1" ht="11.25">
      <c r="B464" s="199"/>
      <c r="C464" s="200"/>
      <c r="D464" s="192" t="s">
        <v>152</v>
      </c>
      <c r="E464" s="201" t="s">
        <v>19</v>
      </c>
      <c r="F464" s="202" t="s">
        <v>579</v>
      </c>
      <c r="G464" s="200"/>
      <c r="H464" s="201" t="s">
        <v>19</v>
      </c>
      <c r="I464" s="203"/>
      <c r="J464" s="200"/>
      <c r="K464" s="200"/>
      <c r="L464" s="204"/>
      <c r="M464" s="205"/>
      <c r="N464" s="206"/>
      <c r="O464" s="206"/>
      <c r="P464" s="206"/>
      <c r="Q464" s="206"/>
      <c r="R464" s="206"/>
      <c r="S464" s="206"/>
      <c r="T464" s="207"/>
      <c r="AT464" s="208" t="s">
        <v>152</v>
      </c>
      <c r="AU464" s="208" t="s">
        <v>82</v>
      </c>
      <c r="AV464" s="13" t="s">
        <v>80</v>
      </c>
      <c r="AW464" s="13" t="s">
        <v>35</v>
      </c>
      <c r="AX464" s="13" t="s">
        <v>73</v>
      </c>
      <c r="AY464" s="208" t="s">
        <v>139</v>
      </c>
    </row>
    <row r="465" spans="1:65" s="13" customFormat="1" ht="11.25">
      <c r="B465" s="199"/>
      <c r="C465" s="200"/>
      <c r="D465" s="192" t="s">
        <v>152</v>
      </c>
      <c r="E465" s="201" t="s">
        <v>19</v>
      </c>
      <c r="F465" s="202" t="s">
        <v>563</v>
      </c>
      <c r="G465" s="200"/>
      <c r="H465" s="201" t="s">
        <v>19</v>
      </c>
      <c r="I465" s="203"/>
      <c r="J465" s="200"/>
      <c r="K465" s="200"/>
      <c r="L465" s="204"/>
      <c r="M465" s="205"/>
      <c r="N465" s="206"/>
      <c r="O465" s="206"/>
      <c r="P465" s="206"/>
      <c r="Q465" s="206"/>
      <c r="R465" s="206"/>
      <c r="S465" s="206"/>
      <c r="T465" s="207"/>
      <c r="AT465" s="208" t="s">
        <v>152</v>
      </c>
      <c r="AU465" s="208" t="s">
        <v>82</v>
      </c>
      <c r="AV465" s="13" t="s">
        <v>80</v>
      </c>
      <c r="AW465" s="13" t="s">
        <v>35</v>
      </c>
      <c r="AX465" s="13" t="s">
        <v>73</v>
      </c>
      <c r="AY465" s="208" t="s">
        <v>139</v>
      </c>
    </row>
    <row r="466" spans="1:65" s="14" customFormat="1" ht="11.25">
      <c r="B466" s="209"/>
      <c r="C466" s="210"/>
      <c r="D466" s="192" t="s">
        <v>152</v>
      </c>
      <c r="E466" s="211" t="s">
        <v>19</v>
      </c>
      <c r="F466" s="212" t="s">
        <v>580</v>
      </c>
      <c r="G466" s="210"/>
      <c r="H466" s="213">
        <v>14.56</v>
      </c>
      <c r="I466" s="214"/>
      <c r="J466" s="210"/>
      <c r="K466" s="210"/>
      <c r="L466" s="215"/>
      <c r="M466" s="216"/>
      <c r="N466" s="217"/>
      <c r="O466" s="217"/>
      <c r="P466" s="217"/>
      <c r="Q466" s="217"/>
      <c r="R466" s="217"/>
      <c r="S466" s="217"/>
      <c r="T466" s="218"/>
      <c r="AT466" s="219" t="s">
        <v>152</v>
      </c>
      <c r="AU466" s="219" t="s">
        <v>82</v>
      </c>
      <c r="AV466" s="14" t="s">
        <v>82</v>
      </c>
      <c r="AW466" s="14" t="s">
        <v>35</v>
      </c>
      <c r="AX466" s="14" t="s">
        <v>73</v>
      </c>
      <c r="AY466" s="219" t="s">
        <v>139</v>
      </c>
    </row>
    <row r="467" spans="1:65" s="13" customFormat="1" ht="11.25">
      <c r="B467" s="199"/>
      <c r="C467" s="200"/>
      <c r="D467" s="192" t="s">
        <v>152</v>
      </c>
      <c r="E467" s="201" t="s">
        <v>19</v>
      </c>
      <c r="F467" s="202" t="s">
        <v>565</v>
      </c>
      <c r="G467" s="200"/>
      <c r="H467" s="201" t="s">
        <v>19</v>
      </c>
      <c r="I467" s="203"/>
      <c r="J467" s="200"/>
      <c r="K467" s="200"/>
      <c r="L467" s="204"/>
      <c r="M467" s="205"/>
      <c r="N467" s="206"/>
      <c r="O467" s="206"/>
      <c r="P467" s="206"/>
      <c r="Q467" s="206"/>
      <c r="R467" s="206"/>
      <c r="S467" s="206"/>
      <c r="T467" s="207"/>
      <c r="AT467" s="208" t="s">
        <v>152</v>
      </c>
      <c r="AU467" s="208" t="s">
        <v>82</v>
      </c>
      <c r="AV467" s="13" t="s">
        <v>80</v>
      </c>
      <c r="AW467" s="13" t="s">
        <v>35</v>
      </c>
      <c r="AX467" s="13" t="s">
        <v>73</v>
      </c>
      <c r="AY467" s="208" t="s">
        <v>139</v>
      </c>
    </row>
    <row r="468" spans="1:65" s="14" customFormat="1" ht="11.25">
      <c r="B468" s="209"/>
      <c r="C468" s="210"/>
      <c r="D468" s="192" t="s">
        <v>152</v>
      </c>
      <c r="E468" s="211" t="s">
        <v>19</v>
      </c>
      <c r="F468" s="212" t="s">
        <v>581</v>
      </c>
      <c r="G468" s="210"/>
      <c r="H468" s="213">
        <v>76.959999999999994</v>
      </c>
      <c r="I468" s="214"/>
      <c r="J468" s="210"/>
      <c r="K468" s="210"/>
      <c r="L468" s="215"/>
      <c r="M468" s="216"/>
      <c r="N468" s="217"/>
      <c r="O468" s="217"/>
      <c r="P468" s="217"/>
      <c r="Q468" s="217"/>
      <c r="R468" s="217"/>
      <c r="S468" s="217"/>
      <c r="T468" s="218"/>
      <c r="AT468" s="219" t="s">
        <v>152</v>
      </c>
      <c r="AU468" s="219" t="s">
        <v>82</v>
      </c>
      <c r="AV468" s="14" t="s">
        <v>82</v>
      </c>
      <c r="AW468" s="14" t="s">
        <v>35</v>
      </c>
      <c r="AX468" s="14" t="s">
        <v>73</v>
      </c>
      <c r="AY468" s="219" t="s">
        <v>139</v>
      </c>
    </row>
    <row r="469" spans="1:65" s="15" customFormat="1" ht="11.25">
      <c r="B469" s="220"/>
      <c r="C469" s="221"/>
      <c r="D469" s="192" t="s">
        <v>152</v>
      </c>
      <c r="E469" s="222" t="s">
        <v>19</v>
      </c>
      <c r="F469" s="223" t="s">
        <v>155</v>
      </c>
      <c r="G469" s="221"/>
      <c r="H469" s="224">
        <v>91.52</v>
      </c>
      <c r="I469" s="225"/>
      <c r="J469" s="221"/>
      <c r="K469" s="221"/>
      <c r="L469" s="226"/>
      <c r="M469" s="227"/>
      <c r="N469" s="228"/>
      <c r="O469" s="228"/>
      <c r="P469" s="228"/>
      <c r="Q469" s="228"/>
      <c r="R469" s="228"/>
      <c r="S469" s="228"/>
      <c r="T469" s="229"/>
      <c r="AT469" s="230" t="s">
        <v>152</v>
      </c>
      <c r="AU469" s="230" t="s">
        <v>82</v>
      </c>
      <c r="AV469" s="15" t="s">
        <v>146</v>
      </c>
      <c r="AW469" s="15" t="s">
        <v>35</v>
      </c>
      <c r="AX469" s="15" t="s">
        <v>80</v>
      </c>
      <c r="AY469" s="230" t="s">
        <v>139</v>
      </c>
    </row>
    <row r="470" spans="1:65" s="2" customFormat="1" ht="21.75" customHeight="1">
      <c r="A470" s="35"/>
      <c r="B470" s="36"/>
      <c r="C470" s="179" t="s">
        <v>588</v>
      </c>
      <c r="D470" s="179" t="s">
        <v>141</v>
      </c>
      <c r="E470" s="180" t="s">
        <v>589</v>
      </c>
      <c r="F470" s="181" t="s">
        <v>590</v>
      </c>
      <c r="G470" s="182" t="s">
        <v>230</v>
      </c>
      <c r="H470" s="183">
        <v>2.2160000000000002</v>
      </c>
      <c r="I470" s="184"/>
      <c r="J470" s="185">
        <f>ROUND(I470*H470,2)</f>
        <v>0</v>
      </c>
      <c r="K470" s="181" t="s">
        <v>145</v>
      </c>
      <c r="L470" s="40"/>
      <c r="M470" s="186" t="s">
        <v>19</v>
      </c>
      <c r="N470" s="187" t="s">
        <v>44</v>
      </c>
      <c r="O470" s="65"/>
      <c r="P470" s="188">
        <f>O470*H470</f>
        <v>0</v>
      </c>
      <c r="Q470" s="188">
        <v>1.07653</v>
      </c>
      <c r="R470" s="188">
        <f>Q470*H470</f>
        <v>2.3855904800000003</v>
      </c>
      <c r="S470" s="188">
        <v>0</v>
      </c>
      <c r="T470" s="189">
        <f>S470*H470</f>
        <v>0</v>
      </c>
      <c r="U470" s="35"/>
      <c r="V470" s="35"/>
      <c r="W470" s="35"/>
      <c r="X470" s="35"/>
      <c r="Y470" s="35"/>
      <c r="Z470" s="35"/>
      <c r="AA470" s="35"/>
      <c r="AB470" s="35"/>
      <c r="AC470" s="35"/>
      <c r="AD470" s="35"/>
      <c r="AE470" s="35"/>
      <c r="AR470" s="190" t="s">
        <v>146</v>
      </c>
      <c r="AT470" s="190" t="s">
        <v>141</v>
      </c>
      <c r="AU470" s="190" t="s">
        <v>82</v>
      </c>
      <c r="AY470" s="18" t="s">
        <v>139</v>
      </c>
      <c r="BE470" s="191">
        <f>IF(N470="základní",J470,0)</f>
        <v>0</v>
      </c>
      <c r="BF470" s="191">
        <f>IF(N470="snížená",J470,0)</f>
        <v>0</v>
      </c>
      <c r="BG470" s="191">
        <f>IF(N470="zákl. přenesená",J470,0)</f>
        <v>0</v>
      </c>
      <c r="BH470" s="191">
        <f>IF(N470="sníž. přenesená",J470,0)</f>
        <v>0</v>
      </c>
      <c r="BI470" s="191">
        <f>IF(N470="nulová",J470,0)</f>
        <v>0</v>
      </c>
      <c r="BJ470" s="18" t="s">
        <v>80</v>
      </c>
      <c r="BK470" s="191">
        <f>ROUND(I470*H470,2)</f>
        <v>0</v>
      </c>
      <c r="BL470" s="18" t="s">
        <v>146</v>
      </c>
      <c r="BM470" s="190" t="s">
        <v>591</v>
      </c>
    </row>
    <row r="471" spans="1:65" s="2" customFormat="1" ht="29.25">
      <c r="A471" s="35"/>
      <c r="B471" s="36"/>
      <c r="C471" s="37"/>
      <c r="D471" s="192" t="s">
        <v>148</v>
      </c>
      <c r="E471" s="37"/>
      <c r="F471" s="193" t="s">
        <v>592</v>
      </c>
      <c r="G471" s="37"/>
      <c r="H471" s="37"/>
      <c r="I471" s="194"/>
      <c r="J471" s="37"/>
      <c r="K471" s="37"/>
      <c r="L471" s="40"/>
      <c r="M471" s="195"/>
      <c r="N471" s="196"/>
      <c r="O471" s="65"/>
      <c r="P471" s="65"/>
      <c r="Q471" s="65"/>
      <c r="R471" s="65"/>
      <c r="S471" s="65"/>
      <c r="T471" s="66"/>
      <c r="U471" s="35"/>
      <c r="V471" s="35"/>
      <c r="W471" s="35"/>
      <c r="X471" s="35"/>
      <c r="Y471" s="35"/>
      <c r="Z471" s="35"/>
      <c r="AA471" s="35"/>
      <c r="AB471" s="35"/>
      <c r="AC471" s="35"/>
      <c r="AD471" s="35"/>
      <c r="AE471" s="35"/>
      <c r="AT471" s="18" t="s">
        <v>148</v>
      </c>
      <c r="AU471" s="18" t="s">
        <v>82</v>
      </c>
    </row>
    <row r="472" spans="1:65" s="2" customFormat="1" ht="11.25">
      <c r="A472" s="35"/>
      <c r="B472" s="36"/>
      <c r="C472" s="37"/>
      <c r="D472" s="197" t="s">
        <v>150</v>
      </c>
      <c r="E472" s="37"/>
      <c r="F472" s="198" t="s">
        <v>593</v>
      </c>
      <c r="G472" s="37"/>
      <c r="H472" s="37"/>
      <c r="I472" s="194"/>
      <c r="J472" s="37"/>
      <c r="K472" s="37"/>
      <c r="L472" s="40"/>
      <c r="M472" s="195"/>
      <c r="N472" s="196"/>
      <c r="O472" s="65"/>
      <c r="P472" s="65"/>
      <c r="Q472" s="65"/>
      <c r="R472" s="65"/>
      <c r="S472" s="65"/>
      <c r="T472" s="66"/>
      <c r="U472" s="35"/>
      <c r="V472" s="35"/>
      <c r="W472" s="35"/>
      <c r="X472" s="35"/>
      <c r="Y472" s="35"/>
      <c r="Z472" s="35"/>
      <c r="AA472" s="35"/>
      <c r="AB472" s="35"/>
      <c r="AC472" s="35"/>
      <c r="AD472" s="35"/>
      <c r="AE472" s="35"/>
      <c r="AT472" s="18" t="s">
        <v>150</v>
      </c>
      <c r="AU472" s="18" t="s">
        <v>82</v>
      </c>
    </row>
    <row r="473" spans="1:65" s="13" customFormat="1" ht="11.25">
      <c r="B473" s="199"/>
      <c r="C473" s="200"/>
      <c r="D473" s="192" t="s">
        <v>152</v>
      </c>
      <c r="E473" s="201" t="s">
        <v>19</v>
      </c>
      <c r="F473" s="202" t="s">
        <v>594</v>
      </c>
      <c r="G473" s="200"/>
      <c r="H473" s="201" t="s">
        <v>19</v>
      </c>
      <c r="I473" s="203"/>
      <c r="J473" s="200"/>
      <c r="K473" s="200"/>
      <c r="L473" s="204"/>
      <c r="M473" s="205"/>
      <c r="N473" s="206"/>
      <c r="O473" s="206"/>
      <c r="P473" s="206"/>
      <c r="Q473" s="206"/>
      <c r="R473" s="206"/>
      <c r="S473" s="206"/>
      <c r="T473" s="207"/>
      <c r="AT473" s="208" t="s">
        <v>152</v>
      </c>
      <c r="AU473" s="208" t="s">
        <v>82</v>
      </c>
      <c r="AV473" s="13" t="s">
        <v>80</v>
      </c>
      <c r="AW473" s="13" t="s">
        <v>35</v>
      </c>
      <c r="AX473" s="13" t="s">
        <v>73</v>
      </c>
      <c r="AY473" s="208" t="s">
        <v>139</v>
      </c>
    </row>
    <row r="474" spans="1:65" s="14" customFormat="1" ht="11.25">
      <c r="B474" s="209"/>
      <c r="C474" s="210"/>
      <c r="D474" s="192" t="s">
        <v>152</v>
      </c>
      <c r="E474" s="211" t="s">
        <v>19</v>
      </c>
      <c r="F474" s="212" t="s">
        <v>595</v>
      </c>
      <c r="G474" s="210"/>
      <c r="H474" s="213">
        <v>2.2160000000000002</v>
      </c>
      <c r="I474" s="214"/>
      <c r="J474" s="210"/>
      <c r="K474" s="210"/>
      <c r="L474" s="215"/>
      <c r="M474" s="216"/>
      <c r="N474" s="217"/>
      <c r="O474" s="217"/>
      <c r="P474" s="217"/>
      <c r="Q474" s="217"/>
      <c r="R474" s="217"/>
      <c r="S474" s="217"/>
      <c r="T474" s="218"/>
      <c r="AT474" s="219" t="s">
        <v>152</v>
      </c>
      <c r="AU474" s="219" t="s">
        <v>82</v>
      </c>
      <c r="AV474" s="14" t="s">
        <v>82</v>
      </c>
      <c r="AW474" s="14" t="s">
        <v>35</v>
      </c>
      <c r="AX474" s="14" t="s">
        <v>73</v>
      </c>
      <c r="AY474" s="219" t="s">
        <v>139</v>
      </c>
    </row>
    <row r="475" spans="1:65" s="15" customFormat="1" ht="11.25">
      <c r="B475" s="220"/>
      <c r="C475" s="221"/>
      <c r="D475" s="192" t="s">
        <v>152</v>
      </c>
      <c r="E475" s="222" t="s">
        <v>19</v>
      </c>
      <c r="F475" s="223" t="s">
        <v>155</v>
      </c>
      <c r="G475" s="221"/>
      <c r="H475" s="224">
        <v>2.2160000000000002</v>
      </c>
      <c r="I475" s="225"/>
      <c r="J475" s="221"/>
      <c r="K475" s="221"/>
      <c r="L475" s="226"/>
      <c r="M475" s="227"/>
      <c r="N475" s="228"/>
      <c r="O475" s="228"/>
      <c r="P475" s="228"/>
      <c r="Q475" s="228"/>
      <c r="R475" s="228"/>
      <c r="S475" s="228"/>
      <c r="T475" s="229"/>
      <c r="AT475" s="230" t="s">
        <v>152</v>
      </c>
      <c r="AU475" s="230" t="s">
        <v>82</v>
      </c>
      <c r="AV475" s="15" t="s">
        <v>146</v>
      </c>
      <c r="AW475" s="15" t="s">
        <v>35</v>
      </c>
      <c r="AX475" s="15" t="s">
        <v>80</v>
      </c>
      <c r="AY475" s="230" t="s">
        <v>139</v>
      </c>
    </row>
    <row r="476" spans="1:65" s="2" customFormat="1" ht="16.5" customHeight="1">
      <c r="A476" s="35"/>
      <c r="B476" s="36"/>
      <c r="C476" s="231" t="s">
        <v>596</v>
      </c>
      <c r="D476" s="231" t="s">
        <v>227</v>
      </c>
      <c r="E476" s="232" t="s">
        <v>597</v>
      </c>
      <c r="F476" s="233" t="s">
        <v>598</v>
      </c>
      <c r="G476" s="234" t="s">
        <v>158</v>
      </c>
      <c r="H476" s="235">
        <v>16</v>
      </c>
      <c r="I476" s="236"/>
      <c r="J476" s="237">
        <f>ROUND(I476*H476,2)</f>
        <v>0</v>
      </c>
      <c r="K476" s="233" t="s">
        <v>145</v>
      </c>
      <c r="L476" s="238"/>
      <c r="M476" s="239" t="s">
        <v>19</v>
      </c>
      <c r="N476" s="240" t="s">
        <v>44</v>
      </c>
      <c r="O476" s="65"/>
      <c r="P476" s="188">
        <f>O476*H476</f>
        <v>0</v>
      </c>
      <c r="Q476" s="188">
        <v>3.7000000000000002E-3</v>
      </c>
      <c r="R476" s="188">
        <f>Q476*H476</f>
        <v>5.9200000000000003E-2</v>
      </c>
      <c r="S476" s="188">
        <v>0</v>
      </c>
      <c r="T476" s="189">
        <f>S476*H476</f>
        <v>0</v>
      </c>
      <c r="U476" s="35"/>
      <c r="V476" s="35"/>
      <c r="W476" s="35"/>
      <c r="X476" s="35"/>
      <c r="Y476" s="35"/>
      <c r="Z476" s="35"/>
      <c r="AA476" s="35"/>
      <c r="AB476" s="35"/>
      <c r="AC476" s="35"/>
      <c r="AD476" s="35"/>
      <c r="AE476" s="35"/>
      <c r="AR476" s="190" t="s">
        <v>210</v>
      </c>
      <c r="AT476" s="190" t="s">
        <v>227</v>
      </c>
      <c r="AU476" s="190" t="s">
        <v>82</v>
      </c>
      <c r="AY476" s="18" t="s">
        <v>139</v>
      </c>
      <c r="BE476" s="191">
        <f>IF(N476="základní",J476,0)</f>
        <v>0</v>
      </c>
      <c r="BF476" s="191">
        <f>IF(N476="snížená",J476,0)</f>
        <v>0</v>
      </c>
      <c r="BG476" s="191">
        <f>IF(N476="zákl. přenesená",J476,0)</f>
        <v>0</v>
      </c>
      <c r="BH476" s="191">
        <f>IF(N476="sníž. přenesená",J476,0)</f>
        <v>0</v>
      </c>
      <c r="BI476" s="191">
        <f>IF(N476="nulová",J476,0)</f>
        <v>0</v>
      </c>
      <c r="BJ476" s="18" t="s">
        <v>80</v>
      </c>
      <c r="BK476" s="191">
        <f>ROUND(I476*H476,2)</f>
        <v>0</v>
      </c>
      <c r="BL476" s="18" t="s">
        <v>146</v>
      </c>
      <c r="BM476" s="190" t="s">
        <v>599</v>
      </c>
    </row>
    <row r="477" spans="1:65" s="2" customFormat="1" ht="11.25">
      <c r="A477" s="35"/>
      <c r="B477" s="36"/>
      <c r="C477" s="37"/>
      <c r="D477" s="192" t="s">
        <v>148</v>
      </c>
      <c r="E477" s="37"/>
      <c r="F477" s="193" t="s">
        <v>598</v>
      </c>
      <c r="G477" s="37"/>
      <c r="H477" s="37"/>
      <c r="I477" s="194"/>
      <c r="J477" s="37"/>
      <c r="K477" s="37"/>
      <c r="L477" s="40"/>
      <c r="M477" s="195"/>
      <c r="N477" s="196"/>
      <c r="O477" s="65"/>
      <c r="P477" s="65"/>
      <c r="Q477" s="65"/>
      <c r="R477" s="65"/>
      <c r="S477" s="65"/>
      <c r="T477" s="66"/>
      <c r="U477" s="35"/>
      <c r="V477" s="35"/>
      <c r="W477" s="35"/>
      <c r="X477" s="35"/>
      <c r="Y477" s="35"/>
      <c r="Z477" s="35"/>
      <c r="AA477" s="35"/>
      <c r="AB477" s="35"/>
      <c r="AC477" s="35"/>
      <c r="AD477" s="35"/>
      <c r="AE477" s="35"/>
      <c r="AT477" s="18" t="s">
        <v>148</v>
      </c>
      <c r="AU477" s="18" t="s">
        <v>82</v>
      </c>
    </row>
    <row r="478" spans="1:65" s="13" customFormat="1" ht="11.25">
      <c r="B478" s="199"/>
      <c r="C478" s="200"/>
      <c r="D478" s="192" t="s">
        <v>152</v>
      </c>
      <c r="E478" s="201" t="s">
        <v>19</v>
      </c>
      <c r="F478" s="202" t="s">
        <v>600</v>
      </c>
      <c r="G478" s="200"/>
      <c r="H478" s="201" t="s">
        <v>19</v>
      </c>
      <c r="I478" s="203"/>
      <c r="J478" s="200"/>
      <c r="K478" s="200"/>
      <c r="L478" s="204"/>
      <c r="M478" s="205"/>
      <c r="N478" s="206"/>
      <c r="O478" s="206"/>
      <c r="P478" s="206"/>
      <c r="Q478" s="206"/>
      <c r="R478" s="206"/>
      <c r="S478" s="206"/>
      <c r="T478" s="207"/>
      <c r="AT478" s="208" t="s">
        <v>152</v>
      </c>
      <c r="AU478" s="208" t="s">
        <v>82</v>
      </c>
      <c r="AV478" s="13" t="s">
        <v>80</v>
      </c>
      <c r="AW478" s="13" t="s">
        <v>35</v>
      </c>
      <c r="AX478" s="13" t="s">
        <v>73</v>
      </c>
      <c r="AY478" s="208" t="s">
        <v>139</v>
      </c>
    </row>
    <row r="479" spans="1:65" s="14" customFormat="1" ht="11.25">
      <c r="B479" s="209"/>
      <c r="C479" s="210"/>
      <c r="D479" s="192" t="s">
        <v>152</v>
      </c>
      <c r="E479" s="211" t="s">
        <v>19</v>
      </c>
      <c r="F479" s="212" t="s">
        <v>601</v>
      </c>
      <c r="G479" s="210"/>
      <c r="H479" s="213">
        <v>16</v>
      </c>
      <c r="I479" s="214"/>
      <c r="J479" s="210"/>
      <c r="K479" s="210"/>
      <c r="L479" s="215"/>
      <c r="M479" s="216"/>
      <c r="N479" s="217"/>
      <c r="O479" s="217"/>
      <c r="P479" s="217"/>
      <c r="Q479" s="217"/>
      <c r="R479" s="217"/>
      <c r="S479" s="217"/>
      <c r="T479" s="218"/>
      <c r="AT479" s="219" t="s">
        <v>152</v>
      </c>
      <c r="AU479" s="219" t="s">
        <v>82</v>
      </c>
      <c r="AV479" s="14" t="s">
        <v>82</v>
      </c>
      <c r="AW479" s="14" t="s">
        <v>35</v>
      </c>
      <c r="AX479" s="14" t="s">
        <v>73</v>
      </c>
      <c r="AY479" s="219" t="s">
        <v>139</v>
      </c>
    </row>
    <row r="480" spans="1:65" s="15" customFormat="1" ht="11.25">
      <c r="B480" s="220"/>
      <c r="C480" s="221"/>
      <c r="D480" s="192" t="s">
        <v>152</v>
      </c>
      <c r="E480" s="222" t="s">
        <v>19</v>
      </c>
      <c r="F480" s="223" t="s">
        <v>155</v>
      </c>
      <c r="G480" s="221"/>
      <c r="H480" s="224">
        <v>16</v>
      </c>
      <c r="I480" s="225"/>
      <c r="J480" s="221"/>
      <c r="K480" s="221"/>
      <c r="L480" s="226"/>
      <c r="M480" s="227"/>
      <c r="N480" s="228"/>
      <c r="O480" s="228"/>
      <c r="P480" s="228"/>
      <c r="Q480" s="228"/>
      <c r="R480" s="228"/>
      <c r="S480" s="228"/>
      <c r="T480" s="229"/>
      <c r="AT480" s="230" t="s">
        <v>152</v>
      </c>
      <c r="AU480" s="230" t="s">
        <v>82</v>
      </c>
      <c r="AV480" s="15" t="s">
        <v>146</v>
      </c>
      <c r="AW480" s="15" t="s">
        <v>35</v>
      </c>
      <c r="AX480" s="15" t="s">
        <v>80</v>
      </c>
      <c r="AY480" s="230" t="s">
        <v>139</v>
      </c>
    </row>
    <row r="481" spans="1:65" s="2" customFormat="1" ht="33" customHeight="1">
      <c r="A481" s="35"/>
      <c r="B481" s="36"/>
      <c r="C481" s="179" t="s">
        <v>602</v>
      </c>
      <c r="D481" s="179" t="s">
        <v>141</v>
      </c>
      <c r="E481" s="180" t="s">
        <v>603</v>
      </c>
      <c r="F481" s="181" t="s">
        <v>604</v>
      </c>
      <c r="G481" s="182" t="s">
        <v>230</v>
      </c>
      <c r="H481" s="183">
        <v>0.32400000000000001</v>
      </c>
      <c r="I481" s="184"/>
      <c r="J481" s="185">
        <f>ROUND(I481*H481,2)</f>
        <v>0</v>
      </c>
      <c r="K481" s="181" t="s">
        <v>145</v>
      </c>
      <c r="L481" s="40"/>
      <c r="M481" s="186" t="s">
        <v>19</v>
      </c>
      <c r="N481" s="187" t="s">
        <v>44</v>
      </c>
      <c r="O481" s="65"/>
      <c r="P481" s="188">
        <f>O481*H481</f>
        <v>0</v>
      </c>
      <c r="Q481" s="188">
        <v>1.04857</v>
      </c>
      <c r="R481" s="188">
        <f>Q481*H481</f>
        <v>0.33973668000000001</v>
      </c>
      <c r="S481" s="188">
        <v>0</v>
      </c>
      <c r="T481" s="189">
        <f>S481*H481</f>
        <v>0</v>
      </c>
      <c r="U481" s="35"/>
      <c r="V481" s="35"/>
      <c r="W481" s="35"/>
      <c r="X481" s="35"/>
      <c r="Y481" s="35"/>
      <c r="Z481" s="35"/>
      <c r="AA481" s="35"/>
      <c r="AB481" s="35"/>
      <c r="AC481" s="35"/>
      <c r="AD481" s="35"/>
      <c r="AE481" s="35"/>
      <c r="AR481" s="190" t="s">
        <v>146</v>
      </c>
      <c r="AT481" s="190" t="s">
        <v>141</v>
      </c>
      <c r="AU481" s="190" t="s">
        <v>82</v>
      </c>
      <c r="AY481" s="18" t="s">
        <v>139</v>
      </c>
      <c r="BE481" s="191">
        <f>IF(N481="základní",J481,0)</f>
        <v>0</v>
      </c>
      <c r="BF481" s="191">
        <f>IF(N481="snížená",J481,0)</f>
        <v>0</v>
      </c>
      <c r="BG481" s="191">
        <f>IF(N481="zákl. přenesená",J481,0)</f>
        <v>0</v>
      </c>
      <c r="BH481" s="191">
        <f>IF(N481="sníž. přenesená",J481,0)</f>
        <v>0</v>
      </c>
      <c r="BI481" s="191">
        <f>IF(N481="nulová",J481,0)</f>
        <v>0</v>
      </c>
      <c r="BJ481" s="18" t="s">
        <v>80</v>
      </c>
      <c r="BK481" s="191">
        <f>ROUND(I481*H481,2)</f>
        <v>0</v>
      </c>
      <c r="BL481" s="18" t="s">
        <v>146</v>
      </c>
      <c r="BM481" s="190" t="s">
        <v>605</v>
      </c>
    </row>
    <row r="482" spans="1:65" s="2" customFormat="1" ht="29.25">
      <c r="A482" s="35"/>
      <c r="B482" s="36"/>
      <c r="C482" s="37"/>
      <c r="D482" s="192" t="s">
        <v>148</v>
      </c>
      <c r="E482" s="37"/>
      <c r="F482" s="193" t="s">
        <v>606</v>
      </c>
      <c r="G482" s="37"/>
      <c r="H482" s="37"/>
      <c r="I482" s="194"/>
      <c r="J482" s="37"/>
      <c r="K482" s="37"/>
      <c r="L482" s="40"/>
      <c r="M482" s="195"/>
      <c r="N482" s="196"/>
      <c r="O482" s="65"/>
      <c r="P482" s="65"/>
      <c r="Q482" s="65"/>
      <c r="R482" s="65"/>
      <c r="S482" s="65"/>
      <c r="T482" s="66"/>
      <c r="U482" s="35"/>
      <c r="V482" s="35"/>
      <c r="W482" s="35"/>
      <c r="X482" s="35"/>
      <c r="Y482" s="35"/>
      <c r="Z482" s="35"/>
      <c r="AA482" s="35"/>
      <c r="AB482" s="35"/>
      <c r="AC482" s="35"/>
      <c r="AD482" s="35"/>
      <c r="AE482" s="35"/>
      <c r="AT482" s="18" t="s">
        <v>148</v>
      </c>
      <c r="AU482" s="18" t="s">
        <v>82</v>
      </c>
    </row>
    <row r="483" spans="1:65" s="2" customFormat="1" ht="11.25">
      <c r="A483" s="35"/>
      <c r="B483" s="36"/>
      <c r="C483" s="37"/>
      <c r="D483" s="197" t="s">
        <v>150</v>
      </c>
      <c r="E483" s="37"/>
      <c r="F483" s="198" t="s">
        <v>607</v>
      </c>
      <c r="G483" s="37"/>
      <c r="H483" s="37"/>
      <c r="I483" s="194"/>
      <c r="J483" s="37"/>
      <c r="K483" s="37"/>
      <c r="L483" s="40"/>
      <c r="M483" s="195"/>
      <c r="N483" s="196"/>
      <c r="O483" s="65"/>
      <c r="P483" s="65"/>
      <c r="Q483" s="65"/>
      <c r="R483" s="65"/>
      <c r="S483" s="65"/>
      <c r="T483" s="66"/>
      <c r="U483" s="35"/>
      <c r="V483" s="35"/>
      <c r="W483" s="35"/>
      <c r="X483" s="35"/>
      <c r="Y483" s="35"/>
      <c r="Z483" s="35"/>
      <c r="AA483" s="35"/>
      <c r="AB483" s="35"/>
      <c r="AC483" s="35"/>
      <c r="AD483" s="35"/>
      <c r="AE483" s="35"/>
      <c r="AT483" s="18" t="s">
        <v>150</v>
      </c>
      <c r="AU483" s="18" t="s">
        <v>82</v>
      </c>
    </row>
    <row r="484" spans="1:65" s="13" customFormat="1" ht="22.5">
      <c r="B484" s="199"/>
      <c r="C484" s="200"/>
      <c r="D484" s="192" t="s">
        <v>152</v>
      </c>
      <c r="E484" s="201" t="s">
        <v>19</v>
      </c>
      <c r="F484" s="202" t="s">
        <v>608</v>
      </c>
      <c r="G484" s="200"/>
      <c r="H484" s="201" t="s">
        <v>19</v>
      </c>
      <c r="I484" s="203"/>
      <c r="J484" s="200"/>
      <c r="K484" s="200"/>
      <c r="L484" s="204"/>
      <c r="M484" s="205"/>
      <c r="N484" s="206"/>
      <c r="O484" s="206"/>
      <c r="P484" s="206"/>
      <c r="Q484" s="206"/>
      <c r="R484" s="206"/>
      <c r="S484" s="206"/>
      <c r="T484" s="207"/>
      <c r="AT484" s="208" t="s">
        <v>152</v>
      </c>
      <c r="AU484" s="208" t="s">
        <v>82</v>
      </c>
      <c r="AV484" s="13" t="s">
        <v>80</v>
      </c>
      <c r="AW484" s="13" t="s">
        <v>35</v>
      </c>
      <c r="AX484" s="13" t="s">
        <v>73</v>
      </c>
      <c r="AY484" s="208" t="s">
        <v>139</v>
      </c>
    </row>
    <row r="485" spans="1:65" s="14" customFormat="1" ht="11.25">
      <c r="B485" s="209"/>
      <c r="C485" s="210"/>
      <c r="D485" s="192" t="s">
        <v>152</v>
      </c>
      <c r="E485" s="211" t="s">
        <v>19</v>
      </c>
      <c r="F485" s="212" t="s">
        <v>609</v>
      </c>
      <c r="G485" s="210"/>
      <c r="H485" s="213">
        <v>0.32400000000000001</v>
      </c>
      <c r="I485" s="214"/>
      <c r="J485" s="210"/>
      <c r="K485" s="210"/>
      <c r="L485" s="215"/>
      <c r="M485" s="216"/>
      <c r="N485" s="217"/>
      <c r="O485" s="217"/>
      <c r="P485" s="217"/>
      <c r="Q485" s="217"/>
      <c r="R485" s="217"/>
      <c r="S485" s="217"/>
      <c r="T485" s="218"/>
      <c r="AT485" s="219" t="s">
        <v>152</v>
      </c>
      <c r="AU485" s="219" t="s">
        <v>82</v>
      </c>
      <c r="AV485" s="14" t="s">
        <v>82</v>
      </c>
      <c r="AW485" s="14" t="s">
        <v>35</v>
      </c>
      <c r="AX485" s="14" t="s">
        <v>73</v>
      </c>
      <c r="AY485" s="219" t="s">
        <v>139</v>
      </c>
    </row>
    <row r="486" spans="1:65" s="15" customFormat="1" ht="11.25">
      <c r="B486" s="220"/>
      <c r="C486" s="221"/>
      <c r="D486" s="192" t="s">
        <v>152</v>
      </c>
      <c r="E486" s="222" t="s">
        <v>19</v>
      </c>
      <c r="F486" s="223" t="s">
        <v>155</v>
      </c>
      <c r="G486" s="221"/>
      <c r="H486" s="224">
        <v>0.32400000000000001</v>
      </c>
      <c r="I486" s="225"/>
      <c r="J486" s="221"/>
      <c r="K486" s="221"/>
      <c r="L486" s="226"/>
      <c r="M486" s="227"/>
      <c r="N486" s="228"/>
      <c r="O486" s="228"/>
      <c r="P486" s="228"/>
      <c r="Q486" s="228"/>
      <c r="R486" s="228"/>
      <c r="S486" s="228"/>
      <c r="T486" s="229"/>
      <c r="AT486" s="230" t="s">
        <v>152</v>
      </c>
      <c r="AU486" s="230" t="s">
        <v>82</v>
      </c>
      <c r="AV486" s="15" t="s">
        <v>146</v>
      </c>
      <c r="AW486" s="15" t="s">
        <v>35</v>
      </c>
      <c r="AX486" s="15" t="s">
        <v>80</v>
      </c>
      <c r="AY486" s="230" t="s">
        <v>139</v>
      </c>
    </row>
    <row r="487" spans="1:65" s="2" customFormat="1" ht="33" customHeight="1">
      <c r="A487" s="35"/>
      <c r="B487" s="36"/>
      <c r="C487" s="179" t="s">
        <v>610</v>
      </c>
      <c r="D487" s="179" t="s">
        <v>141</v>
      </c>
      <c r="E487" s="180" t="s">
        <v>611</v>
      </c>
      <c r="F487" s="181" t="s">
        <v>612</v>
      </c>
      <c r="G487" s="182" t="s">
        <v>199</v>
      </c>
      <c r="H487" s="183">
        <v>1.415</v>
      </c>
      <c r="I487" s="184"/>
      <c r="J487" s="185">
        <f>ROUND(I487*H487,2)</f>
        <v>0</v>
      </c>
      <c r="K487" s="181" t="s">
        <v>145</v>
      </c>
      <c r="L487" s="40"/>
      <c r="M487" s="186" t="s">
        <v>19</v>
      </c>
      <c r="N487" s="187" t="s">
        <v>44</v>
      </c>
      <c r="O487" s="65"/>
      <c r="P487" s="188">
        <f>O487*H487</f>
        <v>0</v>
      </c>
      <c r="Q487" s="188">
        <v>2.51274</v>
      </c>
      <c r="R487" s="188">
        <f>Q487*H487</f>
        <v>3.5555270999999999</v>
      </c>
      <c r="S487" s="188">
        <v>0</v>
      </c>
      <c r="T487" s="189">
        <f>S487*H487</f>
        <v>0</v>
      </c>
      <c r="U487" s="35"/>
      <c r="V487" s="35"/>
      <c r="W487" s="35"/>
      <c r="X487" s="35"/>
      <c r="Y487" s="35"/>
      <c r="Z487" s="35"/>
      <c r="AA487" s="35"/>
      <c r="AB487" s="35"/>
      <c r="AC487" s="35"/>
      <c r="AD487" s="35"/>
      <c r="AE487" s="35"/>
      <c r="AR487" s="190" t="s">
        <v>146</v>
      </c>
      <c r="AT487" s="190" t="s">
        <v>141</v>
      </c>
      <c r="AU487" s="190" t="s">
        <v>82</v>
      </c>
      <c r="AY487" s="18" t="s">
        <v>139</v>
      </c>
      <c r="BE487" s="191">
        <f>IF(N487="základní",J487,0)</f>
        <v>0</v>
      </c>
      <c r="BF487" s="191">
        <f>IF(N487="snížená",J487,0)</f>
        <v>0</v>
      </c>
      <c r="BG487" s="191">
        <f>IF(N487="zákl. přenesená",J487,0)</f>
        <v>0</v>
      </c>
      <c r="BH487" s="191">
        <f>IF(N487="sníž. přenesená",J487,0)</f>
        <v>0</v>
      </c>
      <c r="BI487" s="191">
        <f>IF(N487="nulová",J487,0)</f>
        <v>0</v>
      </c>
      <c r="BJ487" s="18" t="s">
        <v>80</v>
      </c>
      <c r="BK487" s="191">
        <f>ROUND(I487*H487,2)</f>
        <v>0</v>
      </c>
      <c r="BL487" s="18" t="s">
        <v>146</v>
      </c>
      <c r="BM487" s="190" t="s">
        <v>613</v>
      </c>
    </row>
    <row r="488" spans="1:65" s="2" customFormat="1" ht="19.5">
      <c r="A488" s="35"/>
      <c r="B488" s="36"/>
      <c r="C488" s="37"/>
      <c r="D488" s="192" t="s">
        <v>148</v>
      </c>
      <c r="E488" s="37"/>
      <c r="F488" s="193" t="s">
        <v>614</v>
      </c>
      <c r="G488" s="37"/>
      <c r="H488" s="37"/>
      <c r="I488" s="194"/>
      <c r="J488" s="37"/>
      <c r="K488" s="37"/>
      <c r="L488" s="40"/>
      <c r="M488" s="195"/>
      <c r="N488" s="196"/>
      <c r="O488" s="65"/>
      <c r="P488" s="65"/>
      <c r="Q488" s="65"/>
      <c r="R488" s="65"/>
      <c r="S488" s="65"/>
      <c r="T488" s="66"/>
      <c r="U488" s="35"/>
      <c r="V488" s="35"/>
      <c r="W488" s="35"/>
      <c r="X488" s="35"/>
      <c r="Y488" s="35"/>
      <c r="Z488" s="35"/>
      <c r="AA488" s="35"/>
      <c r="AB488" s="35"/>
      <c r="AC488" s="35"/>
      <c r="AD488" s="35"/>
      <c r="AE488" s="35"/>
      <c r="AT488" s="18" t="s">
        <v>148</v>
      </c>
      <c r="AU488" s="18" t="s">
        <v>82</v>
      </c>
    </row>
    <row r="489" spans="1:65" s="2" customFormat="1" ht="11.25">
      <c r="A489" s="35"/>
      <c r="B489" s="36"/>
      <c r="C489" s="37"/>
      <c r="D489" s="197" t="s">
        <v>150</v>
      </c>
      <c r="E489" s="37"/>
      <c r="F489" s="198" t="s">
        <v>615</v>
      </c>
      <c r="G489" s="37"/>
      <c r="H489" s="37"/>
      <c r="I489" s="194"/>
      <c r="J489" s="37"/>
      <c r="K489" s="37"/>
      <c r="L489" s="40"/>
      <c r="M489" s="195"/>
      <c r="N489" s="196"/>
      <c r="O489" s="65"/>
      <c r="P489" s="65"/>
      <c r="Q489" s="65"/>
      <c r="R489" s="65"/>
      <c r="S489" s="65"/>
      <c r="T489" s="66"/>
      <c r="U489" s="35"/>
      <c r="V489" s="35"/>
      <c r="W489" s="35"/>
      <c r="X489" s="35"/>
      <c r="Y489" s="35"/>
      <c r="Z489" s="35"/>
      <c r="AA489" s="35"/>
      <c r="AB489" s="35"/>
      <c r="AC489" s="35"/>
      <c r="AD489" s="35"/>
      <c r="AE489" s="35"/>
      <c r="AT489" s="18" t="s">
        <v>150</v>
      </c>
      <c r="AU489" s="18" t="s">
        <v>82</v>
      </c>
    </row>
    <row r="490" spans="1:65" s="13" customFormat="1" ht="11.25">
      <c r="B490" s="199"/>
      <c r="C490" s="200"/>
      <c r="D490" s="192" t="s">
        <v>152</v>
      </c>
      <c r="E490" s="201" t="s">
        <v>19</v>
      </c>
      <c r="F490" s="202" t="s">
        <v>616</v>
      </c>
      <c r="G490" s="200"/>
      <c r="H490" s="201" t="s">
        <v>19</v>
      </c>
      <c r="I490" s="203"/>
      <c r="J490" s="200"/>
      <c r="K490" s="200"/>
      <c r="L490" s="204"/>
      <c r="M490" s="205"/>
      <c r="N490" s="206"/>
      <c r="O490" s="206"/>
      <c r="P490" s="206"/>
      <c r="Q490" s="206"/>
      <c r="R490" s="206"/>
      <c r="S490" s="206"/>
      <c r="T490" s="207"/>
      <c r="AT490" s="208" t="s">
        <v>152</v>
      </c>
      <c r="AU490" s="208" t="s">
        <v>82</v>
      </c>
      <c r="AV490" s="13" t="s">
        <v>80</v>
      </c>
      <c r="AW490" s="13" t="s">
        <v>35</v>
      </c>
      <c r="AX490" s="13" t="s">
        <v>73</v>
      </c>
      <c r="AY490" s="208" t="s">
        <v>139</v>
      </c>
    </row>
    <row r="491" spans="1:65" s="14" customFormat="1" ht="11.25">
      <c r="B491" s="209"/>
      <c r="C491" s="210"/>
      <c r="D491" s="192" t="s">
        <v>152</v>
      </c>
      <c r="E491" s="211" t="s">
        <v>19</v>
      </c>
      <c r="F491" s="212" t="s">
        <v>617</v>
      </c>
      <c r="G491" s="210"/>
      <c r="H491" s="213">
        <v>1.415</v>
      </c>
      <c r="I491" s="214"/>
      <c r="J491" s="210"/>
      <c r="K491" s="210"/>
      <c r="L491" s="215"/>
      <c r="M491" s="216"/>
      <c r="N491" s="217"/>
      <c r="O491" s="217"/>
      <c r="P491" s="217"/>
      <c r="Q491" s="217"/>
      <c r="R491" s="217"/>
      <c r="S491" s="217"/>
      <c r="T491" s="218"/>
      <c r="AT491" s="219" t="s">
        <v>152</v>
      </c>
      <c r="AU491" s="219" t="s">
        <v>82</v>
      </c>
      <c r="AV491" s="14" t="s">
        <v>82</v>
      </c>
      <c r="AW491" s="14" t="s">
        <v>35</v>
      </c>
      <c r="AX491" s="14" t="s">
        <v>73</v>
      </c>
      <c r="AY491" s="219" t="s">
        <v>139</v>
      </c>
    </row>
    <row r="492" spans="1:65" s="15" customFormat="1" ht="11.25">
      <c r="B492" s="220"/>
      <c r="C492" s="221"/>
      <c r="D492" s="192" t="s">
        <v>152</v>
      </c>
      <c r="E492" s="222" t="s">
        <v>19</v>
      </c>
      <c r="F492" s="223" t="s">
        <v>155</v>
      </c>
      <c r="G492" s="221"/>
      <c r="H492" s="224">
        <v>1.415</v>
      </c>
      <c r="I492" s="225"/>
      <c r="J492" s="221"/>
      <c r="K492" s="221"/>
      <c r="L492" s="226"/>
      <c r="M492" s="227"/>
      <c r="N492" s="228"/>
      <c r="O492" s="228"/>
      <c r="P492" s="228"/>
      <c r="Q492" s="228"/>
      <c r="R492" s="228"/>
      <c r="S492" s="228"/>
      <c r="T492" s="229"/>
      <c r="AT492" s="230" t="s">
        <v>152</v>
      </c>
      <c r="AU492" s="230" t="s">
        <v>82</v>
      </c>
      <c r="AV492" s="15" t="s">
        <v>146</v>
      </c>
      <c r="AW492" s="15" t="s">
        <v>35</v>
      </c>
      <c r="AX492" s="15" t="s">
        <v>80</v>
      </c>
      <c r="AY492" s="230" t="s">
        <v>139</v>
      </c>
    </row>
    <row r="493" spans="1:65" s="12" customFormat="1" ht="22.9" customHeight="1">
      <c r="B493" s="163"/>
      <c r="C493" s="164"/>
      <c r="D493" s="165" t="s">
        <v>72</v>
      </c>
      <c r="E493" s="177" t="s">
        <v>146</v>
      </c>
      <c r="F493" s="177" t="s">
        <v>618</v>
      </c>
      <c r="G493" s="164"/>
      <c r="H493" s="164"/>
      <c r="I493" s="167"/>
      <c r="J493" s="178">
        <f>BK493</f>
        <v>0</v>
      </c>
      <c r="K493" s="164"/>
      <c r="L493" s="169"/>
      <c r="M493" s="170"/>
      <c r="N493" s="171"/>
      <c r="O493" s="171"/>
      <c r="P493" s="172">
        <f>SUM(P494:P557)</f>
        <v>0</v>
      </c>
      <c r="Q493" s="171"/>
      <c r="R493" s="172">
        <f>SUM(R494:R557)</f>
        <v>165.47801177999997</v>
      </c>
      <c r="S493" s="171"/>
      <c r="T493" s="173">
        <f>SUM(T494:T557)</f>
        <v>0</v>
      </c>
      <c r="AR493" s="174" t="s">
        <v>80</v>
      </c>
      <c r="AT493" s="175" t="s">
        <v>72</v>
      </c>
      <c r="AU493" s="175" t="s">
        <v>80</v>
      </c>
      <c r="AY493" s="174" t="s">
        <v>139</v>
      </c>
      <c r="BK493" s="176">
        <f>SUM(BK494:BK557)</f>
        <v>0</v>
      </c>
    </row>
    <row r="494" spans="1:65" s="2" customFormat="1" ht="24.2" customHeight="1">
      <c r="A494" s="35"/>
      <c r="B494" s="36"/>
      <c r="C494" s="179" t="s">
        <v>619</v>
      </c>
      <c r="D494" s="179" t="s">
        <v>141</v>
      </c>
      <c r="E494" s="180" t="s">
        <v>620</v>
      </c>
      <c r="F494" s="181" t="s">
        <v>621</v>
      </c>
      <c r="G494" s="182" t="s">
        <v>144</v>
      </c>
      <c r="H494" s="183">
        <v>40</v>
      </c>
      <c r="I494" s="184"/>
      <c r="J494" s="185">
        <f>ROUND(I494*H494,2)</f>
        <v>0</v>
      </c>
      <c r="K494" s="181" t="s">
        <v>145</v>
      </c>
      <c r="L494" s="40"/>
      <c r="M494" s="186" t="s">
        <v>19</v>
      </c>
      <c r="N494" s="187" t="s">
        <v>44</v>
      </c>
      <c r="O494" s="65"/>
      <c r="P494" s="188">
        <f>O494*H494</f>
        <v>0</v>
      </c>
      <c r="Q494" s="188">
        <v>0.24787000000000001</v>
      </c>
      <c r="R494" s="188">
        <f>Q494*H494</f>
        <v>9.9147999999999996</v>
      </c>
      <c r="S494" s="188">
        <v>0</v>
      </c>
      <c r="T494" s="189">
        <f>S494*H494</f>
        <v>0</v>
      </c>
      <c r="U494" s="35"/>
      <c r="V494" s="35"/>
      <c r="W494" s="35"/>
      <c r="X494" s="35"/>
      <c r="Y494" s="35"/>
      <c r="Z494" s="35"/>
      <c r="AA494" s="35"/>
      <c r="AB494" s="35"/>
      <c r="AC494" s="35"/>
      <c r="AD494" s="35"/>
      <c r="AE494" s="35"/>
      <c r="AR494" s="190" t="s">
        <v>146</v>
      </c>
      <c r="AT494" s="190" t="s">
        <v>141</v>
      </c>
      <c r="AU494" s="190" t="s">
        <v>82</v>
      </c>
      <c r="AY494" s="18" t="s">
        <v>139</v>
      </c>
      <c r="BE494" s="191">
        <f>IF(N494="základní",J494,0)</f>
        <v>0</v>
      </c>
      <c r="BF494" s="191">
        <f>IF(N494="snížená",J494,0)</f>
        <v>0</v>
      </c>
      <c r="BG494" s="191">
        <f>IF(N494="zákl. přenesená",J494,0)</f>
        <v>0</v>
      </c>
      <c r="BH494" s="191">
        <f>IF(N494="sníž. přenesená",J494,0)</f>
        <v>0</v>
      </c>
      <c r="BI494" s="191">
        <f>IF(N494="nulová",J494,0)</f>
        <v>0</v>
      </c>
      <c r="BJ494" s="18" t="s">
        <v>80</v>
      </c>
      <c r="BK494" s="191">
        <f>ROUND(I494*H494,2)</f>
        <v>0</v>
      </c>
      <c r="BL494" s="18" t="s">
        <v>146</v>
      </c>
      <c r="BM494" s="190" t="s">
        <v>622</v>
      </c>
    </row>
    <row r="495" spans="1:65" s="2" customFormat="1" ht="19.5">
      <c r="A495" s="35"/>
      <c r="B495" s="36"/>
      <c r="C495" s="37"/>
      <c r="D495" s="192" t="s">
        <v>148</v>
      </c>
      <c r="E495" s="37"/>
      <c r="F495" s="193" t="s">
        <v>623</v>
      </c>
      <c r="G495" s="37"/>
      <c r="H495" s="37"/>
      <c r="I495" s="194"/>
      <c r="J495" s="37"/>
      <c r="K495" s="37"/>
      <c r="L495" s="40"/>
      <c r="M495" s="195"/>
      <c r="N495" s="196"/>
      <c r="O495" s="65"/>
      <c r="P495" s="65"/>
      <c r="Q495" s="65"/>
      <c r="R495" s="65"/>
      <c r="S495" s="65"/>
      <c r="T495" s="66"/>
      <c r="U495" s="35"/>
      <c r="V495" s="35"/>
      <c r="W495" s="35"/>
      <c r="X495" s="35"/>
      <c r="Y495" s="35"/>
      <c r="Z495" s="35"/>
      <c r="AA495" s="35"/>
      <c r="AB495" s="35"/>
      <c r="AC495" s="35"/>
      <c r="AD495" s="35"/>
      <c r="AE495" s="35"/>
      <c r="AT495" s="18" t="s">
        <v>148</v>
      </c>
      <c r="AU495" s="18" t="s">
        <v>82</v>
      </c>
    </row>
    <row r="496" spans="1:65" s="2" customFormat="1" ht="11.25">
      <c r="A496" s="35"/>
      <c r="B496" s="36"/>
      <c r="C496" s="37"/>
      <c r="D496" s="197" t="s">
        <v>150</v>
      </c>
      <c r="E496" s="37"/>
      <c r="F496" s="198" t="s">
        <v>624</v>
      </c>
      <c r="G496" s="37"/>
      <c r="H496" s="37"/>
      <c r="I496" s="194"/>
      <c r="J496" s="37"/>
      <c r="K496" s="37"/>
      <c r="L496" s="40"/>
      <c r="M496" s="195"/>
      <c r="N496" s="196"/>
      <c r="O496" s="65"/>
      <c r="P496" s="65"/>
      <c r="Q496" s="65"/>
      <c r="R496" s="65"/>
      <c r="S496" s="65"/>
      <c r="T496" s="66"/>
      <c r="U496" s="35"/>
      <c r="V496" s="35"/>
      <c r="W496" s="35"/>
      <c r="X496" s="35"/>
      <c r="Y496" s="35"/>
      <c r="Z496" s="35"/>
      <c r="AA496" s="35"/>
      <c r="AB496" s="35"/>
      <c r="AC496" s="35"/>
      <c r="AD496" s="35"/>
      <c r="AE496" s="35"/>
      <c r="AT496" s="18" t="s">
        <v>150</v>
      </c>
      <c r="AU496" s="18" t="s">
        <v>82</v>
      </c>
    </row>
    <row r="497" spans="1:65" s="13" customFormat="1" ht="22.5">
      <c r="B497" s="199"/>
      <c r="C497" s="200"/>
      <c r="D497" s="192" t="s">
        <v>152</v>
      </c>
      <c r="E497" s="201" t="s">
        <v>19</v>
      </c>
      <c r="F497" s="202" t="s">
        <v>625</v>
      </c>
      <c r="G497" s="200"/>
      <c r="H497" s="201" t="s">
        <v>19</v>
      </c>
      <c r="I497" s="203"/>
      <c r="J497" s="200"/>
      <c r="K497" s="200"/>
      <c r="L497" s="204"/>
      <c r="M497" s="205"/>
      <c r="N497" s="206"/>
      <c r="O497" s="206"/>
      <c r="P497" s="206"/>
      <c r="Q497" s="206"/>
      <c r="R497" s="206"/>
      <c r="S497" s="206"/>
      <c r="T497" s="207"/>
      <c r="AT497" s="208" t="s">
        <v>152</v>
      </c>
      <c r="AU497" s="208" t="s">
        <v>82</v>
      </c>
      <c r="AV497" s="13" t="s">
        <v>80</v>
      </c>
      <c r="AW497" s="13" t="s">
        <v>35</v>
      </c>
      <c r="AX497" s="13" t="s">
        <v>73</v>
      </c>
      <c r="AY497" s="208" t="s">
        <v>139</v>
      </c>
    </row>
    <row r="498" spans="1:65" s="14" customFormat="1" ht="11.25">
      <c r="B498" s="209"/>
      <c r="C498" s="210"/>
      <c r="D498" s="192" t="s">
        <v>152</v>
      </c>
      <c r="E498" s="211" t="s">
        <v>19</v>
      </c>
      <c r="F498" s="212" t="s">
        <v>626</v>
      </c>
      <c r="G498" s="210"/>
      <c r="H498" s="213">
        <v>40</v>
      </c>
      <c r="I498" s="214"/>
      <c r="J498" s="210"/>
      <c r="K498" s="210"/>
      <c r="L498" s="215"/>
      <c r="M498" s="216"/>
      <c r="N498" s="217"/>
      <c r="O498" s="217"/>
      <c r="P498" s="217"/>
      <c r="Q498" s="217"/>
      <c r="R498" s="217"/>
      <c r="S498" s="217"/>
      <c r="T498" s="218"/>
      <c r="AT498" s="219" t="s">
        <v>152</v>
      </c>
      <c r="AU498" s="219" t="s">
        <v>82</v>
      </c>
      <c r="AV498" s="14" t="s">
        <v>82</v>
      </c>
      <c r="AW498" s="14" t="s">
        <v>35</v>
      </c>
      <c r="AX498" s="14" t="s">
        <v>73</v>
      </c>
      <c r="AY498" s="219" t="s">
        <v>139</v>
      </c>
    </row>
    <row r="499" spans="1:65" s="15" customFormat="1" ht="11.25">
      <c r="B499" s="220"/>
      <c r="C499" s="221"/>
      <c r="D499" s="192" t="s">
        <v>152</v>
      </c>
      <c r="E499" s="222" t="s">
        <v>19</v>
      </c>
      <c r="F499" s="223" t="s">
        <v>155</v>
      </c>
      <c r="G499" s="221"/>
      <c r="H499" s="224">
        <v>40</v>
      </c>
      <c r="I499" s="225"/>
      <c r="J499" s="221"/>
      <c r="K499" s="221"/>
      <c r="L499" s="226"/>
      <c r="M499" s="227"/>
      <c r="N499" s="228"/>
      <c r="O499" s="228"/>
      <c r="P499" s="228"/>
      <c r="Q499" s="228"/>
      <c r="R499" s="228"/>
      <c r="S499" s="228"/>
      <c r="T499" s="229"/>
      <c r="AT499" s="230" t="s">
        <v>152</v>
      </c>
      <c r="AU499" s="230" t="s">
        <v>82</v>
      </c>
      <c r="AV499" s="15" t="s">
        <v>146</v>
      </c>
      <c r="AW499" s="15" t="s">
        <v>35</v>
      </c>
      <c r="AX499" s="15" t="s">
        <v>80</v>
      </c>
      <c r="AY499" s="230" t="s">
        <v>139</v>
      </c>
    </row>
    <row r="500" spans="1:65" s="2" customFormat="1" ht="24.2" customHeight="1">
      <c r="A500" s="35"/>
      <c r="B500" s="36"/>
      <c r="C500" s="179" t="s">
        <v>627</v>
      </c>
      <c r="D500" s="179" t="s">
        <v>141</v>
      </c>
      <c r="E500" s="180" t="s">
        <v>628</v>
      </c>
      <c r="F500" s="181" t="s">
        <v>629</v>
      </c>
      <c r="G500" s="182" t="s">
        <v>144</v>
      </c>
      <c r="H500" s="183">
        <v>76.603999999999999</v>
      </c>
      <c r="I500" s="184"/>
      <c r="J500" s="185">
        <f>ROUND(I500*H500,2)</f>
        <v>0</v>
      </c>
      <c r="K500" s="181" t="s">
        <v>145</v>
      </c>
      <c r="L500" s="40"/>
      <c r="M500" s="186" t="s">
        <v>19</v>
      </c>
      <c r="N500" s="187" t="s">
        <v>44</v>
      </c>
      <c r="O500" s="65"/>
      <c r="P500" s="188">
        <f>O500*H500</f>
        <v>0</v>
      </c>
      <c r="Q500" s="188">
        <v>0.37175000000000002</v>
      </c>
      <c r="R500" s="188">
        <f>Q500*H500</f>
        <v>28.477537000000002</v>
      </c>
      <c r="S500" s="188">
        <v>0</v>
      </c>
      <c r="T500" s="189">
        <f>S500*H500</f>
        <v>0</v>
      </c>
      <c r="U500" s="35"/>
      <c r="V500" s="35"/>
      <c r="W500" s="35"/>
      <c r="X500" s="35"/>
      <c r="Y500" s="35"/>
      <c r="Z500" s="35"/>
      <c r="AA500" s="35"/>
      <c r="AB500" s="35"/>
      <c r="AC500" s="35"/>
      <c r="AD500" s="35"/>
      <c r="AE500" s="35"/>
      <c r="AR500" s="190" t="s">
        <v>146</v>
      </c>
      <c r="AT500" s="190" t="s">
        <v>141</v>
      </c>
      <c r="AU500" s="190" t="s">
        <v>82</v>
      </c>
      <c r="AY500" s="18" t="s">
        <v>139</v>
      </c>
      <c r="BE500" s="191">
        <f>IF(N500="základní",J500,0)</f>
        <v>0</v>
      </c>
      <c r="BF500" s="191">
        <f>IF(N500="snížená",J500,0)</f>
        <v>0</v>
      </c>
      <c r="BG500" s="191">
        <f>IF(N500="zákl. přenesená",J500,0)</f>
        <v>0</v>
      </c>
      <c r="BH500" s="191">
        <f>IF(N500="sníž. přenesená",J500,0)</f>
        <v>0</v>
      </c>
      <c r="BI500" s="191">
        <f>IF(N500="nulová",J500,0)</f>
        <v>0</v>
      </c>
      <c r="BJ500" s="18" t="s">
        <v>80</v>
      </c>
      <c r="BK500" s="191">
        <f>ROUND(I500*H500,2)</f>
        <v>0</v>
      </c>
      <c r="BL500" s="18" t="s">
        <v>146</v>
      </c>
      <c r="BM500" s="190" t="s">
        <v>630</v>
      </c>
    </row>
    <row r="501" spans="1:65" s="2" customFormat="1" ht="19.5">
      <c r="A501" s="35"/>
      <c r="B501" s="36"/>
      <c r="C501" s="37"/>
      <c r="D501" s="192" t="s">
        <v>148</v>
      </c>
      <c r="E501" s="37"/>
      <c r="F501" s="193" t="s">
        <v>631</v>
      </c>
      <c r="G501" s="37"/>
      <c r="H501" s="37"/>
      <c r="I501" s="194"/>
      <c r="J501" s="37"/>
      <c r="K501" s="37"/>
      <c r="L501" s="40"/>
      <c r="M501" s="195"/>
      <c r="N501" s="196"/>
      <c r="O501" s="65"/>
      <c r="P501" s="65"/>
      <c r="Q501" s="65"/>
      <c r="R501" s="65"/>
      <c r="S501" s="65"/>
      <c r="T501" s="66"/>
      <c r="U501" s="35"/>
      <c r="V501" s="35"/>
      <c r="W501" s="35"/>
      <c r="X501" s="35"/>
      <c r="Y501" s="35"/>
      <c r="Z501" s="35"/>
      <c r="AA501" s="35"/>
      <c r="AB501" s="35"/>
      <c r="AC501" s="35"/>
      <c r="AD501" s="35"/>
      <c r="AE501" s="35"/>
      <c r="AT501" s="18" t="s">
        <v>148</v>
      </c>
      <c r="AU501" s="18" t="s">
        <v>82</v>
      </c>
    </row>
    <row r="502" spans="1:65" s="2" customFormat="1" ht="11.25">
      <c r="A502" s="35"/>
      <c r="B502" s="36"/>
      <c r="C502" s="37"/>
      <c r="D502" s="197" t="s">
        <v>150</v>
      </c>
      <c r="E502" s="37"/>
      <c r="F502" s="198" t="s">
        <v>632</v>
      </c>
      <c r="G502" s="37"/>
      <c r="H502" s="37"/>
      <c r="I502" s="194"/>
      <c r="J502" s="37"/>
      <c r="K502" s="37"/>
      <c r="L502" s="40"/>
      <c r="M502" s="195"/>
      <c r="N502" s="196"/>
      <c r="O502" s="65"/>
      <c r="P502" s="65"/>
      <c r="Q502" s="65"/>
      <c r="R502" s="65"/>
      <c r="S502" s="65"/>
      <c r="T502" s="66"/>
      <c r="U502" s="35"/>
      <c r="V502" s="35"/>
      <c r="W502" s="35"/>
      <c r="X502" s="35"/>
      <c r="Y502" s="35"/>
      <c r="Z502" s="35"/>
      <c r="AA502" s="35"/>
      <c r="AB502" s="35"/>
      <c r="AC502" s="35"/>
      <c r="AD502" s="35"/>
      <c r="AE502" s="35"/>
      <c r="AT502" s="18" t="s">
        <v>150</v>
      </c>
      <c r="AU502" s="18" t="s">
        <v>82</v>
      </c>
    </row>
    <row r="503" spans="1:65" s="13" customFormat="1" ht="22.5">
      <c r="B503" s="199"/>
      <c r="C503" s="200"/>
      <c r="D503" s="192" t="s">
        <v>152</v>
      </c>
      <c r="E503" s="201" t="s">
        <v>19</v>
      </c>
      <c r="F503" s="202" t="s">
        <v>633</v>
      </c>
      <c r="G503" s="200"/>
      <c r="H503" s="201" t="s">
        <v>19</v>
      </c>
      <c r="I503" s="203"/>
      <c r="J503" s="200"/>
      <c r="K503" s="200"/>
      <c r="L503" s="204"/>
      <c r="M503" s="205"/>
      <c r="N503" s="206"/>
      <c r="O503" s="206"/>
      <c r="P503" s="206"/>
      <c r="Q503" s="206"/>
      <c r="R503" s="206"/>
      <c r="S503" s="206"/>
      <c r="T503" s="207"/>
      <c r="AT503" s="208" t="s">
        <v>152</v>
      </c>
      <c r="AU503" s="208" t="s">
        <v>82</v>
      </c>
      <c r="AV503" s="13" t="s">
        <v>80</v>
      </c>
      <c r="AW503" s="13" t="s">
        <v>35</v>
      </c>
      <c r="AX503" s="13" t="s">
        <v>73</v>
      </c>
      <c r="AY503" s="208" t="s">
        <v>139</v>
      </c>
    </row>
    <row r="504" spans="1:65" s="13" customFormat="1" ht="11.25">
      <c r="B504" s="199"/>
      <c r="C504" s="200"/>
      <c r="D504" s="192" t="s">
        <v>152</v>
      </c>
      <c r="E504" s="201" t="s">
        <v>19</v>
      </c>
      <c r="F504" s="202" t="s">
        <v>204</v>
      </c>
      <c r="G504" s="200"/>
      <c r="H504" s="201" t="s">
        <v>19</v>
      </c>
      <c r="I504" s="203"/>
      <c r="J504" s="200"/>
      <c r="K504" s="200"/>
      <c r="L504" s="204"/>
      <c r="M504" s="205"/>
      <c r="N504" s="206"/>
      <c r="O504" s="206"/>
      <c r="P504" s="206"/>
      <c r="Q504" s="206"/>
      <c r="R504" s="206"/>
      <c r="S504" s="206"/>
      <c r="T504" s="207"/>
      <c r="AT504" s="208" t="s">
        <v>152</v>
      </c>
      <c r="AU504" s="208" t="s">
        <v>82</v>
      </c>
      <c r="AV504" s="13" t="s">
        <v>80</v>
      </c>
      <c r="AW504" s="13" t="s">
        <v>35</v>
      </c>
      <c r="AX504" s="13" t="s">
        <v>73</v>
      </c>
      <c r="AY504" s="208" t="s">
        <v>139</v>
      </c>
    </row>
    <row r="505" spans="1:65" s="14" customFormat="1" ht="11.25">
      <c r="B505" s="209"/>
      <c r="C505" s="210"/>
      <c r="D505" s="192" t="s">
        <v>152</v>
      </c>
      <c r="E505" s="211" t="s">
        <v>19</v>
      </c>
      <c r="F505" s="212" t="s">
        <v>634</v>
      </c>
      <c r="G505" s="210"/>
      <c r="H505" s="213">
        <v>23.375</v>
      </c>
      <c r="I505" s="214"/>
      <c r="J505" s="210"/>
      <c r="K505" s="210"/>
      <c r="L505" s="215"/>
      <c r="M505" s="216"/>
      <c r="N505" s="217"/>
      <c r="O505" s="217"/>
      <c r="P505" s="217"/>
      <c r="Q505" s="217"/>
      <c r="R505" s="217"/>
      <c r="S505" s="217"/>
      <c r="T505" s="218"/>
      <c r="AT505" s="219" t="s">
        <v>152</v>
      </c>
      <c r="AU505" s="219" t="s">
        <v>82</v>
      </c>
      <c r="AV505" s="14" t="s">
        <v>82</v>
      </c>
      <c r="AW505" s="14" t="s">
        <v>35</v>
      </c>
      <c r="AX505" s="14" t="s">
        <v>73</v>
      </c>
      <c r="AY505" s="219" t="s">
        <v>139</v>
      </c>
    </row>
    <row r="506" spans="1:65" s="13" customFormat="1" ht="11.25">
      <c r="B506" s="199"/>
      <c r="C506" s="200"/>
      <c r="D506" s="192" t="s">
        <v>152</v>
      </c>
      <c r="E506" s="201" t="s">
        <v>19</v>
      </c>
      <c r="F506" s="202" t="s">
        <v>282</v>
      </c>
      <c r="G506" s="200"/>
      <c r="H506" s="201" t="s">
        <v>19</v>
      </c>
      <c r="I506" s="203"/>
      <c r="J506" s="200"/>
      <c r="K506" s="200"/>
      <c r="L506" s="204"/>
      <c r="M506" s="205"/>
      <c r="N506" s="206"/>
      <c r="O506" s="206"/>
      <c r="P506" s="206"/>
      <c r="Q506" s="206"/>
      <c r="R506" s="206"/>
      <c r="S506" s="206"/>
      <c r="T506" s="207"/>
      <c r="AT506" s="208" t="s">
        <v>152</v>
      </c>
      <c r="AU506" s="208" t="s">
        <v>82</v>
      </c>
      <c r="AV506" s="13" t="s">
        <v>80</v>
      </c>
      <c r="AW506" s="13" t="s">
        <v>35</v>
      </c>
      <c r="AX506" s="13" t="s">
        <v>73</v>
      </c>
      <c r="AY506" s="208" t="s">
        <v>139</v>
      </c>
    </row>
    <row r="507" spans="1:65" s="14" customFormat="1" ht="11.25">
      <c r="B507" s="209"/>
      <c r="C507" s="210"/>
      <c r="D507" s="192" t="s">
        <v>152</v>
      </c>
      <c r="E507" s="211" t="s">
        <v>19</v>
      </c>
      <c r="F507" s="212" t="s">
        <v>635</v>
      </c>
      <c r="G507" s="210"/>
      <c r="H507" s="213">
        <v>31.103999999999999</v>
      </c>
      <c r="I507" s="214"/>
      <c r="J507" s="210"/>
      <c r="K507" s="210"/>
      <c r="L507" s="215"/>
      <c r="M507" s="216"/>
      <c r="N507" s="217"/>
      <c r="O507" s="217"/>
      <c r="P507" s="217"/>
      <c r="Q507" s="217"/>
      <c r="R507" s="217"/>
      <c r="S507" s="217"/>
      <c r="T507" s="218"/>
      <c r="AT507" s="219" t="s">
        <v>152</v>
      </c>
      <c r="AU507" s="219" t="s">
        <v>82</v>
      </c>
      <c r="AV507" s="14" t="s">
        <v>82</v>
      </c>
      <c r="AW507" s="14" t="s">
        <v>35</v>
      </c>
      <c r="AX507" s="14" t="s">
        <v>73</v>
      </c>
      <c r="AY507" s="219" t="s">
        <v>139</v>
      </c>
    </row>
    <row r="508" spans="1:65" s="13" customFormat="1" ht="11.25">
      <c r="B508" s="199"/>
      <c r="C508" s="200"/>
      <c r="D508" s="192" t="s">
        <v>152</v>
      </c>
      <c r="E508" s="201" t="s">
        <v>19</v>
      </c>
      <c r="F508" s="202" t="s">
        <v>208</v>
      </c>
      <c r="G508" s="200"/>
      <c r="H508" s="201" t="s">
        <v>19</v>
      </c>
      <c r="I508" s="203"/>
      <c r="J508" s="200"/>
      <c r="K508" s="200"/>
      <c r="L508" s="204"/>
      <c r="M508" s="205"/>
      <c r="N508" s="206"/>
      <c r="O508" s="206"/>
      <c r="P508" s="206"/>
      <c r="Q508" s="206"/>
      <c r="R508" s="206"/>
      <c r="S508" s="206"/>
      <c r="T508" s="207"/>
      <c r="AT508" s="208" t="s">
        <v>152</v>
      </c>
      <c r="AU508" s="208" t="s">
        <v>82</v>
      </c>
      <c r="AV508" s="13" t="s">
        <v>80</v>
      </c>
      <c r="AW508" s="13" t="s">
        <v>35</v>
      </c>
      <c r="AX508" s="13" t="s">
        <v>73</v>
      </c>
      <c r="AY508" s="208" t="s">
        <v>139</v>
      </c>
    </row>
    <row r="509" spans="1:65" s="14" customFormat="1" ht="11.25">
      <c r="B509" s="209"/>
      <c r="C509" s="210"/>
      <c r="D509" s="192" t="s">
        <v>152</v>
      </c>
      <c r="E509" s="211" t="s">
        <v>19</v>
      </c>
      <c r="F509" s="212" t="s">
        <v>636</v>
      </c>
      <c r="G509" s="210"/>
      <c r="H509" s="213">
        <v>22.125</v>
      </c>
      <c r="I509" s="214"/>
      <c r="J509" s="210"/>
      <c r="K509" s="210"/>
      <c r="L509" s="215"/>
      <c r="M509" s="216"/>
      <c r="N509" s="217"/>
      <c r="O509" s="217"/>
      <c r="P509" s="217"/>
      <c r="Q509" s="217"/>
      <c r="R509" s="217"/>
      <c r="S509" s="217"/>
      <c r="T509" s="218"/>
      <c r="AT509" s="219" t="s">
        <v>152</v>
      </c>
      <c r="AU509" s="219" t="s">
        <v>82</v>
      </c>
      <c r="AV509" s="14" t="s">
        <v>82</v>
      </c>
      <c r="AW509" s="14" t="s">
        <v>35</v>
      </c>
      <c r="AX509" s="14" t="s">
        <v>73</v>
      </c>
      <c r="AY509" s="219" t="s">
        <v>139</v>
      </c>
    </row>
    <row r="510" spans="1:65" s="15" customFormat="1" ht="11.25">
      <c r="B510" s="220"/>
      <c r="C510" s="221"/>
      <c r="D510" s="192" t="s">
        <v>152</v>
      </c>
      <c r="E510" s="222" t="s">
        <v>19</v>
      </c>
      <c r="F510" s="223" t="s">
        <v>155</v>
      </c>
      <c r="G510" s="221"/>
      <c r="H510" s="224">
        <v>76.603999999999999</v>
      </c>
      <c r="I510" s="225"/>
      <c r="J510" s="221"/>
      <c r="K510" s="221"/>
      <c r="L510" s="226"/>
      <c r="M510" s="227"/>
      <c r="N510" s="228"/>
      <c r="O510" s="228"/>
      <c r="P510" s="228"/>
      <c r="Q510" s="228"/>
      <c r="R510" s="228"/>
      <c r="S510" s="228"/>
      <c r="T510" s="229"/>
      <c r="AT510" s="230" t="s">
        <v>152</v>
      </c>
      <c r="AU510" s="230" t="s">
        <v>82</v>
      </c>
      <c r="AV510" s="15" t="s">
        <v>146</v>
      </c>
      <c r="AW510" s="15" t="s">
        <v>35</v>
      </c>
      <c r="AX510" s="15" t="s">
        <v>80</v>
      </c>
      <c r="AY510" s="230" t="s">
        <v>139</v>
      </c>
    </row>
    <row r="511" spans="1:65" s="2" customFormat="1" ht="24.2" customHeight="1">
      <c r="A511" s="35"/>
      <c r="B511" s="36"/>
      <c r="C511" s="179" t="s">
        <v>637</v>
      </c>
      <c r="D511" s="179" t="s">
        <v>141</v>
      </c>
      <c r="E511" s="180" t="s">
        <v>638</v>
      </c>
      <c r="F511" s="181" t="s">
        <v>639</v>
      </c>
      <c r="G511" s="182" t="s">
        <v>199</v>
      </c>
      <c r="H511" s="183">
        <v>14.85</v>
      </c>
      <c r="I511" s="184"/>
      <c r="J511" s="185">
        <f>ROUND(I511*H511,2)</f>
        <v>0</v>
      </c>
      <c r="K511" s="181" t="s">
        <v>145</v>
      </c>
      <c r="L511" s="40"/>
      <c r="M511" s="186" t="s">
        <v>19</v>
      </c>
      <c r="N511" s="187" t="s">
        <v>44</v>
      </c>
      <c r="O511" s="65"/>
      <c r="P511" s="188">
        <f>O511*H511</f>
        <v>0</v>
      </c>
      <c r="Q511" s="188">
        <v>2.5058699999999998</v>
      </c>
      <c r="R511" s="188">
        <f>Q511*H511</f>
        <v>37.212169499999995</v>
      </c>
      <c r="S511" s="188">
        <v>0</v>
      </c>
      <c r="T511" s="189">
        <f>S511*H511</f>
        <v>0</v>
      </c>
      <c r="U511" s="35"/>
      <c r="V511" s="35"/>
      <c r="W511" s="35"/>
      <c r="X511" s="35"/>
      <c r="Y511" s="35"/>
      <c r="Z511" s="35"/>
      <c r="AA511" s="35"/>
      <c r="AB511" s="35"/>
      <c r="AC511" s="35"/>
      <c r="AD511" s="35"/>
      <c r="AE511" s="35"/>
      <c r="AR511" s="190" t="s">
        <v>146</v>
      </c>
      <c r="AT511" s="190" t="s">
        <v>141</v>
      </c>
      <c r="AU511" s="190" t="s">
        <v>82</v>
      </c>
      <c r="AY511" s="18" t="s">
        <v>139</v>
      </c>
      <c r="BE511" s="191">
        <f>IF(N511="základní",J511,0)</f>
        <v>0</v>
      </c>
      <c r="BF511" s="191">
        <f>IF(N511="snížená",J511,0)</f>
        <v>0</v>
      </c>
      <c r="BG511" s="191">
        <f>IF(N511="zákl. přenesená",J511,0)</f>
        <v>0</v>
      </c>
      <c r="BH511" s="191">
        <f>IF(N511="sníž. přenesená",J511,0)</f>
        <v>0</v>
      </c>
      <c r="BI511" s="191">
        <f>IF(N511="nulová",J511,0)</f>
        <v>0</v>
      </c>
      <c r="BJ511" s="18" t="s">
        <v>80</v>
      </c>
      <c r="BK511" s="191">
        <f>ROUND(I511*H511,2)</f>
        <v>0</v>
      </c>
      <c r="BL511" s="18" t="s">
        <v>146</v>
      </c>
      <c r="BM511" s="190" t="s">
        <v>640</v>
      </c>
    </row>
    <row r="512" spans="1:65" s="2" customFormat="1" ht="11.25">
      <c r="A512" s="35"/>
      <c r="B512" s="36"/>
      <c r="C512" s="37"/>
      <c r="D512" s="192" t="s">
        <v>148</v>
      </c>
      <c r="E512" s="37"/>
      <c r="F512" s="193" t="s">
        <v>641</v>
      </c>
      <c r="G512" s="37"/>
      <c r="H512" s="37"/>
      <c r="I512" s="194"/>
      <c r="J512" s="37"/>
      <c r="K512" s="37"/>
      <c r="L512" s="40"/>
      <c r="M512" s="195"/>
      <c r="N512" s="196"/>
      <c r="O512" s="65"/>
      <c r="P512" s="65"/>
      <c r="Q512" s="65"/>
      <c r="R512" s="65"/>
      <c r="S512" s="65"/>
      <c r="T512" s="66"/>
      <c r="U512" s="35"/>
      <c r="V512" s="35"/>
      <c r="W512" s="35"/>
      <c r="X512" s="35"/>
      <c r="Y512" s="35"/>
      <c r="Z512" s="35"/>
      <c r="AA512" s="35"/>
      <c r="AB512" s="35"/>
      <c r="AC512" s="35"/>
      <c r="AD512" s="35"/>
      <c r="AE512" s="35"/>
      <c r="AT512" s="18" t="s">
        <v>148</v>
      </c>
      <c r="AU512" s="18" t="s">
        <v>82</v>
      </c>
    </row>
    <row r="513" spans="1:65" s="2" customFormat="1" ht="11.25">
      <c r="A513" s="35"/>
      <c r="B513" s="36"/>
      <c r="C513" s="37"/>
      <c r="D513" s="197" t="s">
        <v>150</v>
      </c>
      <c r="E513" s="37"/>
      <c r="F513" s="198" t="s">
        <v>642</v>
      </c>
      <c r="G513" s="37"/>
      <c r="H513" s="37"/>
      <c r="I513" s="194"/>
      <c r="J513" s="37"/>
      <c r="K513" s="37"/>
      <c r="L513" s="40"/>
      <c r="M513" s="195"/>
      <c r="N513" s="196"/>
      <c r="O513" s="65"/>
      <c r="P513" s="65"/>
      <c r="Q513" s="65"/>
      <c r="R513" s="65"/>
      <c r="S513" s="65"/>
      <c r="T513" s="66"/>
      <c r="U513" s="35"/>
      <c r="V513" s="35"/>
      <c r="W513" s="35"/>
      <c r="X513" s="35"/>
      <c r="Y513" s="35"/>
      <c r="Z513" s="35"/>
      <c r="AA513" s="35"/>
      <c r="AB513" s="35"/>
      <c r="AC513" s="35"/>
      <c r="AD513" s="35"/>
      <c r="AE513" s="35"/>
      <c r="AT513" s="18" t="s">
        <v>150</v>
      </c>
      <c r="AU513" s="18" t="s">
        <v>82</v>
      </c>
    </row>
    <row r="514" spans="1:65" s="13" customFormat="1" ht="11.25">
      <c r="B514" s="199"/>
      <c r="C514" s="200"/>
      <c r="D514" s="192" t="s">
        <v>152</v>
      </c>
      <c r="E514" s="201" t="s">
        <v>19</v>
      </c>
      <c r="F514" s="202" t="s">
        <v>643</v>
      </c>
      <c r="G514" s="200"/>
      <c r="H514" s="201" t="s">
        <v>19</v>
      </c>
      <c r="I514" s="203"/>
      <c r="J514" s="200"/>
      <c r="K514" s="200"/>
      <c r="L514" s="204"/>
      <c r="M514" s="205"/>
      <c r="N514" s="206"/>
      <c r="O514" s="206"/>
      <c r="P514" s="206"/>
      <c r="Q514" s="206"/>
      <c r="R514" s="206"/>
      <c r="S514" s="206"/>
      <c r="T514" s="207"/>
      <c r="AT514" s="208" t="s">
        <v>152</v>
      </c>
      <c r="AU514" s="208" t="s">
        <v>82</v>
      </c>
      <c r="AV514" s="13" t="s">
        <v>80</v>
      </c>
      <c r="AW514" s="13" t="s">
        <v>35</v>
      </c>
      <c r="AX514" s="13" t="s">
        <v>73</v>
      </c>
      <c r="AY514" s="208" t="s">
        <v>139</v>
      </c>
    </row>
    <row r="515" spans="1:65" s="14" customFormat="1" ht="11.25">
      <c r="B515" s="209"/>
      <c r="C515" s="210"/>
      <c r="D515" s="192" t="s">
        <v>152</v>
      </c>
      <c r="E515" s="211" t="s">
        <v>19</v>
      </c>
      <c r="F515" s="212" t="s">
        <v>644</v>
      </c>
      <c r="G515" s="210"/>
      <c r="H515" s="213">
        <v>14.85</v>
      </c>
      <c r="I515" s="214"/>
      <c r="J515" s="210"/>
      <c r="K515" s="210"/>
      <c r="L515" s="215"/>
      <c r="M515" s="216"/>
      <c r="N515" s="217"/>
      <c r="O515" s="217"/>
      <c r="P515" s="217"/>
      <c r="Q515" s="217"/>
      <c r="R515" s="217"/>
      <c r="S515" s="217"/>
      <c r="T515" s="218"/>
      <c r="AT515" s="219" t="s">
        <v>152</v>
      </c>
      <c r="AU515" s="219" t="s">
        <v>82</v>
      </c>
      <c r="AV515" s="14" t="s">
        <v>82</v>
      </c>
      <c r="AW515" s="14" t="s">
        <v>35</v>
      </c>
      <c r="AX515" s="14" t="s">
        <v>73</v>
      </c>
      <c r="AY515" s="219" t="s">
        <v>139</v>
      </c>
    </row>
    <row r="516" spans="1:65" s="15" customFormat="1" ht="11.25">
      <c r="B516" s="220"/>
      <c r="C516" s="221"/>
      <c r="D516" s="192" t="s">
        <v>152</v>
      </c>
      <c r="E516" s="222" t="s">
        <v>19</v>
      </c>
      <c r="F516" s="223" t="s">
        <v>155</v>
      </c>
      <c r="G516" s="221"/>
      <c r="H516" s="224">
        <v>14.85</v>
      </c>
      <c r="I516" s="225"/>
      <c r="J516" s="221"/>
      <c r="K516" s="221"/>
      <c r="L516" s="226"/>
      <c r="M516" s="227"/>
      <c r="N516" s="228"/>
      <c r="O516" s="228"/>
      <c r="P516" s="228"/>
      <c r="Q516" s="228"/>
      <c r="R516" s="228"/>
      <c r="S516" s="228"/>
      <c r="T516" s="229"/>
      <c r="AT516" s="230" t="s">
        <v>152</v>
      </c>
      <c r="AU516" s="230" t="s">
        <v>82</v>
      </c>
      <c r="AV516" s="15" t="s">
        <v>146</v>
      </c>
      <c r="AW516" s="15" t="s">
        <v>35</v>
      </c>
      <c r="AX516" s="15" t="s">
        <v>80</v>
      </c>
      <c r="AY516" s="230" t="s">
        <v>139</v>
      </c>
    </row>
    <row r="517" spans="1:65" s="2" customFormat="1" ht="24.2" customHeight="1">
      <c r="A517" s="35"/>
      <c r="B517" s="36"/>
      <c r="C517" s="231" t="s">
        <v>645</v>
      </c>
      <c r="D517" s="231" t="s">
        <v>227</v>
      </c>
      <c r="E517" s="232" t="s">
        <v>646</v>
      </c>
      <c r="F517" s="233" t="s">
        <v>647</v>
      </c>
      <c r="G517" s="234" t="s">
        <v>144</v>
      </c>
      <c r="H517" s="235">
        <v>96</v>
      </c>
      <c r="I517" s="236"/>
      <c r="J517" s="237">
        <f>ROUND(I517*H517,2)</f>
        <v>0</v>
      </c>
      <c r="K517" s="233" t="s">
        <v>145</v>
      </c>
      <c r="L517" s="238"/>
      <c r="M517" s="239" t="s">
        <v>19</v>
      </c>
      <c r="N517" s="240" t="s">
        <v>44</v>
      </c>
      <c r="O517" s="65"/>
      <c r="P517" s="188">
        <f>O517*H517</f>
        <v>0</v>
      </c>
      <c r="Q517" s="188">
        <v>7.8700000000000003E-3</v>
      </c>
      <c r="R517" s="188">
        <f>Q517*H517</f>
        <v>0.75551999999999997</v>
      </c>
      <c r="S517" s="188">
        <v>0</v>
      </c>
      <c r="T517" s="189">
        <f>S517*H517</f>
        <v>0</v>
      </c>
      <c r="U517" s="35"/>
      <c r="V517" s="35"/>
      <c r="W517" s="35"/>
      <c r="X517" s="35"/>
      <c r="Y517" s="35"/>
      <c r="Z517" s="35"/>
      <c r="AA517" s="35"/>
      <c r="AB517" s="35"/>
      <c r="AC517" s="35"/>
      <c r="AD517" s="35"/>
      <c r="AE517" s="35"/>
      <c r="AR517" s="190" t="s">
        <v>210</v>
      </c>
      <c r="AT517" s="190" t="s">
        <v>227</v>
      </c>
      <c r="AU517" s="190" t="s">
        <v>82</v>
      </c>
      <c r="AY517" s="18" t="s">
        <v>139</v>
      </c>
      <c r="BE517" s="191">
        <f>IF(N517="základní",J517,0)</f>
        <v>0</v>
      </c>
      <c r="BF517" s="191">
        <f>IF(N517="snížená",J517,0)</f>
        <v>0</v>
      </c>
      <c r="BG517" s="191">
        <f>IF(N517="zákl. přenesená",J517,0)</f>
        <v>0</v>
      </c>
      <c r="BH517" s="191">
        <f>IF(N517="sníž. přenesená",J517,0)</f>
        <v>0</v>
      </c>
      <c r="BI517" s="191">
        <f>IF(N517="nulová",J517,0)</f>
        <v>0</v>
      </c>
      <c r="BJ517" s="18" t="s">
        <v>80</v>
      </c>
      <c r="BK517" s="191">
        <f>ROUND(I517*H517,2)</f>
        <v>0</v>
      </c>
      <c r="BL517" s="18" t="s">
        <v>146</v>
      </c>
      <c r="BM517" s="190" t="s">
        <v>648</v>
      </c>
    </row>
    <row r="518" spans="1:65" s="2" customFormat="1" ht="19.5">
      <c r="A518" s="35"/>
      <c r="B518" s="36"/>
      <c r="C518" s="37"/>
      <c r="D518" s="192" t="s">
        <v>148</v>
      </c>
      <c r="E518" s="37"/>
      <c r="F518" s="193" t="s">
        <v>647</v>
      </c>
      <c r="G518" s="37"/>
      <c r="H518" s="37"/>
      <c r="I518" s="194"/>
      <c r="J518" s="37"/>
      <c r="K518" s="37"/>
      <c r="L518" s="40"/>
      <c r="M518" s="195"/>
      <c r="N518" s="196"/>
      <c r="O518" s="65"/>
      <c r="P518" s="65"/>
      <c r="Q518" s="65"/>
      <c r="R518" s="65"/>
      <c r="S518" s="65"/>
      <c r="T518" s="66"/>
      <c r="U518" s="35"/>
      <c r="V518" s="35"/>
      <c r="W518" s="35"/>
      <c r="X518" s="35"/>
      <c r="Y518" s="35"/>
      <c r="Z518" s="35"/>
      <c r="AA518" s="35"/>
      <c r="AB518" s="35"/>
      <c r="AC518" s="35"/>
      <c r="AD518" s="35"/>
      <c r="AE518" s="35"/>
      <c r="AT518" s="18" t="s">
        <v>148</v>
      </c>
      <c r="AU518" s="18" t="s">
        <v>82</v>
      </c>
    </row>
    <row r="519" spans="1:65" s="13" customFormat="1" ht="22.5">
      <c r="B519" s="199"/>
      <c r="C519" s="200"/>
      <c r="D519" s="192" t="s">
        <v>152</v>
      </c>
      <c r="E519" s="201" t="s">
        <v>19</v>
      </c>
      <c r="F519" s="202" t="s">
        <v>649</v>
      </c>
      <c r="G519" s="200"/>
      <c r="H519" s="201" t="s">
        <v>19</v>
      </c>
      <c r="I519" s="203"/>
      <c r="J519" s="200"/>
      <c r="K519" s="200"/>
      <c r="L519" s="204"/>
      <c r="M519" s="205"/>
      <c r="N519" s="206"/>
      <c r="O519" s="206"/>
      <c r="P519" s="206"/>
      <c r="Q519" s="206"/>
      <c r="R519" s="206"/>
      <c r="S519" s="206"/>
      <c r="T519" s="207"/>
      <c r="AT519" s="208" t="s">
        <v>152</v>
      </c>
      <c r="AU519" s="208" t="s">
        <v>82</v>
      </c>
      <c r="AV519" s="13" t="s">
        <v>80</v>
      </c>
      <c r="AW519" s="13" t="s">
        <v>35</v>
      </c>
      <c r="AX519" s="13" t="s">
        <v>73</v>
      </c>
      <c r="AY519" s="208" t="s">
        <v>139</v>
      </c>
    </row>
    <row r="520" spans="1:65" s="14" customFormat="1" ht="11.25">
      <c r="B520" s="209"/>
      <c r="C520" s="210"/>
      <c r="D520" s="192" t="s">
        <v>152</v>
      </c>
      <c r="E520" s="211" t="s">
        <v>19</v>
      </c>
      <c r="F520" s="212" t="s">
        <v>650</v>
      </c>
      <c r="G520" s="210"/>
      <c r="H520" s="213">
        <v>96</v>
      </c>
      <c r="I520" s="214"/>
      <c r="J520" s="210"/>
      <c r="K520" s="210"/>
      <c r="L520" s="215"/>
      <c r="M520" s="216"/>
      <c r="N520" s="217"/>
      <c r="O520" s="217"/>
      <c r="P520" s="217"/>
      <c r="Q520" s="217"/>
      <c r="R520" s="217"/>
      <c r="S520" s="217"/>
      <c r="T520" s="218"/>
      <c r="AT520" s="219" t="s">
        <v>152</v>
      </c>
      <c r="AU520" s="219" t="s">
        <v>82</v>
      </c>
      <c r="AV520" s="14" t="s">
        <v>82</v>
      </c>
      <c r="AW520" s="14" t="s">
        <v>35</v>
      </c>
      <c r="AX520" s="14" t="s">
        <v>73</v>
      </c>
      <c r="AY520" s="219" t="s">
        <v>139</v>
      </c>
    </row>
    <row r="521" spans="1:65" s="15" customFormat="1" ht="11.25">
      <c r="B521" s="220"/>
      <c r="C521" s="221"/>
      <c r="D521" s="192" t="s">
        <v>152</v>
      </c>
      <c r="E521" s="222" t="s">
        <v>19</v>
      </c>
      <c r="F521" s="223" t="s">
        <v>155</v>
      </c>
      <c r="G521" s="221"/>
      <c r="H521" s="224">
        <v>96</v>
      </c>
      <c r="I521" s="225"/>
      <c r="J521" s="221"/>
      <c r="K521" s="221"/>
      <c r="L521" s="226"/>
      <c r="M521" s="227"/>
      <c r="N521" s="228"/>
      <c r="O521" s="228"/>
      <c r="P521" s="228"/>
      <c r="Q521" s="228"/>
      <c r="R521" s="228"/>
      <c r="S521" s="228"/>
      <c r="T521" s="229"/>
      <c r="AT521" s="230" t="s">
        <v>152</v>
      </c>
      <c r="AU521" s="230" t="s">
        <v>82</v>
      </c>
      <c r="AV521" s="15" t="s">
        <v>146</v>
      </c>
      <c r="AW521" s="15" t="s">
        <v>35</v>
      </c>
      <c r="AX521" s="15" t="s">
        <v>80</v>
      </c>
      <c r="AY521" s="230" t="s">
        <v>139</v>
      </c>
    </row>
    <row r="522" spans="1:65" s="2" customFormat="1" ht="24.2" customHeight="1">
      <c r="A522" s="35"/>
      <c r="B522" s="36"/>
      <c r="C522" s="179" t="s">
        <v>651</v>
      </c>
      <c r="D522" s="179" t="s">
        <v>141</v>
      </c>
      <c r="E522" s="180" t="s">
        <v>652</v>
      </c>
      <c r="F522" s="181" t="s">
        <v>653</v>
      </c>
      <c r="G522" s="182" t="s">
        <v>144</v>
      </c>
      <c r="H522" s="183">
        <v>14.85</v>
      </c>
      <c r="I522" s="184"/>
      <c r="J522" s="185">
        <f>ROUND(I522*H522,2)</f>
        <v>0</v>
      </c>
      <c r="K522" s="181" t="s">
        <v>145</v>
      </c>
      <c r="L522" s="40"/>
      <c r="M522" s="186" t="s">
        <v>19</v>
      </c>
      <c r="N522" s="187" t="s">
        <v>44</v>
      </c>
      <c r="O522" s="65"/>
      <c r="P522" s="188">
        <f>O522*H522</f>
        <v>0</v>
      </c>
      <c r="Q522" s="188">
        <v>0</v>
      </c>
      <c r="R522" s="188">
        <f>Q522*H522</f>
        <v>0</v>
      </c>
      <c r="S522" s="188">
        <v>0</v>
      </c>
      <c r="T522" s="189">
        <f>S522*H522</f>
        <v>0</v>
      </c>
      <c r="U522" s="35"/>
      <c r="V522" s="35"/>
      <c r="W522" s="35"/>
      <c r="X522" s="35"/>
      <c r="Y522" s="35"/>
      <c r="Z522" s="35"/>
      <c r="AA522" s="35"/>
      <c r="AB522" s="35"/>
      <c r="AC522" s="35"/>
      <c r="AD522" s="35"/>
      <c r="AE522" s="35"/>
      <c r="AR522" s="190" t="s">
        <v>146</v>
      </c>
      <c r="AT522" s="190" t="s">
        <v>141</v>
      </c>
      <c r="AU522" s="190" t="s">
        <v>82</v>
      </c>
      <c r="AY522" s="18" t="s">
        <v>139</v>
      </c>
      <c r="BE522" s="191">
        <f>IF(N522="základní",J522,0)</f>
        <v>0</v>
      </c>
      <c r="BF522" s="191">
        <f>IF(N522="snížená",J522,0)</f>
        <v>0</v>
      </c>
      <c r="BG522" s="191">
        <f>IF(N522="zákl. přenesená",J522,0)</f>
        <v>0</v>
      </c>
      <c r="BH522" s="191">
        <f>IF(N522="sníž. přenesená",J522,0)</f>
        <v>0</v>
      </c>
      <c r="BI522" s="191">
        <f>IF(N522="nulová",J522,0)</f>
        <v>0</v>
      </c>
      <c r="BJ522" s="18" t="s">
        <v>80</v>
      </c>
      <c r="BK522" s="191">
        <f>ROUND(I522*H522,2)</f>
        <v>0</v>
      </c>
      <c r="BL522" s="18" t="s">
        <v>146</v>
      </c>
      <c r="BM522" s="190" t="s">
        <v>654</v>
      </c>
    </row>
    <row r="523" spans="1:65" s="2" customFormat="1" ht="19.5">
      <c r="A523" s="35"/>
      <c r="B523" s="36"/>
      <c r="C523" s="37"/>
      <c r="D523" s="192" t="s">
        <v>148</v>
      </c>
      <c r="E523" s="37"/>
      <c r="F523" s="193" t="s">
        <v>655</v>
      </c>
      <c r="G523" s="37"/>
      <c r="H523" s="37"/>
      <c r="I523" s="194"/>
      <c r="J523" s="37"/>
      <c r="K523" s="37"/>
      <c r="L523" s="40"/>
      <c r="M523" s="195"/>
      <c r="N523" s="196"/>
      <c r="O523" s="65"/>
      <c r="P523" s="65"/>
      <c r="Q523" s="65"/>
      <c r="R523" s="65"/>
      <c r="S523" s="65"/>
      <c r="T523" s="66"/>
      <c r="U523" s="35"/>
      <c r="V523" s="35"/>
      <c r="W523" s="35"/>
      <c r="X523" s="35"/>
      <c r="Y523" s="35"/>
      <c r="Z523" s="35"/>
      <c r="AA523" s="35"/>
      <c r="AB523" s="35"/>
      <c r="AC523" s="35"/>
      <c r="AD523" s="35"/>
      <c r="AE523" s="35"/>
      <c r="AT523" s="18" t="s">
        <v>148</v>
      </c>
      <c r="AU523" s="18" t="s">
        <v>82</v>
      </c>
    </row>
    <row r="524" spans="1:65" s="2" customFormat="1" ht="11.25">
      <c r="A524" s="35"/>
      <c r="B524" s="36"/>
      <c r="C524" s="37"/>
      <c r="D524" s="197" t="s">
        <v>150</v>
      </c>
      <c r="E524" s="37"/>
      <c r="F524" s="198" t="s">
        <v>656</v>
      </c>
      <c r="G524" s="37"/>
      <c r="H524" s="37"/>
      <c r="I524" s="194"/>
      <c r="J524" s="37"/>
      <c r="K524" s="37"/>
      <c r="L524" s="40"/>
      <c r="M524" s="195"/>
      <c r="N524" s="196"/>
      <c r="O524" s="65"/>
      <c r="P524" s="65"/>
      <c r="Q524" s="65"/>
      <c r="R524" s="65"/>
      <c r="S524" s="65"/>
      <c r="T524" s="66"/>
      <c r="U524" s="35"/>
      <c r="V524" s="35"/>
      <c r="W524" s="35"/>
      <c r="X524" s="35"/>
      <c r="Y524" s="35"/>
      <c r="Z524" s="35"/>
      <c r="AA524" s="35"/>
      <c r="AB524" s="35"/>
      <c r="AC524" s="35"/>
      <c r="AD524" s="35"/>
      <c r="AE524" s="35"/>
      <c r="AT524" s="18" t="s">
        <v>150</v>
      </c>
      <c r="AU524" s="18" t="s">
        <v>82</v>
      </c>
    </row>
    <row r="525" spans="1:65" s="2" customFormat="1" ht="24.2" customHeight="1">
      <c r="A525" s="35"/>
      <c r="B525" s="36"/>
      <c r="C525" s="179" t="s">
        <v>657</v>
      </c>
      <c r="D525" s="179" t="s">
        <v>141</v>
      </c>
      <c r="E525" s="180" t="s">
        <v>658</v>
      </c>
      <c r="F525" s="181" t="s">
        <v>659</v>
      </c>
      <c r="G525" s="182" t="s">
        <v>144</v>
      </c>
      <c r="H525" s="183">
        <v>9.36</v>
      </c>
      <c r="I525" s="184"/>
      <c r="J525" s="185">
        <f>ROUND(I525*H525,2)</f>
        <v>0</v>
      </c>
      <c r="K525" s="181" t="s">
        <v>145</v>
      </c>
      <c r="L525" s="40"/>
      <c r="M525" s="186" t="s">
        <v>19</v>
      </c>
      <c r="N525" s="187" t="s">
        <v>44</v>
      </c>
      <c r="O525" s="65"/>
      <c r="P525" s="188">
        <f>O525*H525</f>
        <v>0</v>
      </c>
      <c r="Q525" s="188">
        <v>0.13861999999999999</v>
      </c>
      <c r="R525" s="188">
        <f>Q525*H525</f>
        <v>1.2974831999999998</v>
      </c>
      <c r="S525" s="188">
        <v>0</v>
      </c>
      <c r="T525" s="189">
        <f>S525*H525</f>
        <v>0</v>
      </c>
      <c r="U525" s="35"/>
      <c r="V525" s="35"/>
      <c r="W525" s="35"/>
      <c r="X525" s="35"/>
      <c r="Y525" s="35"/>
      <c r="Z525" s="35"/>
      <c r="AA525" s="35"/>
      <c r="AB525" s="35"/>
      <c r="AC525" s="35"/>
      <c r="AD525" s="35"/>
      <c r="AE525" s="35"/>
      <c r="AR525" s="190" t="s">
        <v>146</v>
      </c>
      <c r="AT525" s="190" t="s">
        <v>141</v>
      </c>
      <c r="AU525" s="190" t="s">
        <v>82</v>
      </c>
      <c r="AY525" s="18" t="s">
        <v>139</v>
      </c>
      <c r="BE525" s="191">
        <f>IF(N525="základní",J525,0)</f>
        <v>0</v>
      </c>
      <c r="BF525" s="191">
        <f>IF(N525="snížená",J525,0)</f>
        <v>0</v>
      </c>
      <c r="BG525" s="191">
        <f>IF(N525="zákl. přenesená",J525,0)</f>
        <v>0</v>
      </c>
      <c r="BH525" s="191">
        <f>IF(N525="sníž. přenesená",J525,0)</f>
        <v>0</v>
      </c>
      <c r="BI525" s="191">
        <f>IF(N525="nulová",J525,0)</f>
        <v>0</v>
      </c>
      <c r="BJ525" s="18" t="s">
        <v>80</v>
      </c>
      <c r="BK525" s="191">
        <f>ROUND(I525*H525,2)</f>
        <v>0</v>
      </c>
      <c r="BL525" s="18" t="s">
        <v>146</v>
      </c>
      <c r="BM525" s="190" t="s">
        <v>660</v>
      </c>
    </row>
    <row r="526" spans="1:65" s="2" customFormat="1" ht="19.5">
      <c r="A526" s="35"/>
      <c r="B526" s="36"/>
      <c r="C526" s="37"/>
      <c r="D526" s="192" t="s">
        <v>148</v>
      </c>
      <c r="E526" s="37"/>
      <c r="F526" s="193" t="s">
        <v>661</v>
      </c>
      <c r="G526" s="37"/>
      <c r="H526" s="37"/>
      <c r="I526" s="194"/>
      <c r="J526" s="37"/>
      <c r="K526" s="37"/>
      <c r="L526" s="40"/>
      <c r="M526" s="195"/>
      <c r="N526" s="196"/>
      <c r="O526" s="65"/>
      <c r="P526" s="65"/>
      <c r="Q526" s="65"/>
      <c r="R526" s="65"/>
      <c r="S526" s="65"/>
      <c r="T526" s="66"/>
      <c r="U526" s="35"/>
      <c r="V526" s="35"/>
      <c r="W526" s="35"/>
      <c r="X526" s="35"/>
      <c r="Y526" s="35"/>
      <c r="Z526" s="35"/>
      <c r="AA526" s="35"/>
      <c r="AB526" s="35"/>
      <c r="AC526" s="35"/>
      <c r="AD526" s="35"/>
      <c r="AE526" s="35"/>
      <c r="AT526" s="18" t="s">
        <v>148</v>
      </c>
      <c r="AU526" s="18" t="s">
        <v>82</v>
      </c>
    </row>
    <row r="527" spans="1:65" s="2" customFormat="1" ht="11.25">
      <c r="A527" s="35"/>
      <c r="B527" s="36"/>
      <c r="C527" s="37"/>
      <c r="D527" s="197" t="s">
        <v>150</v>
      </c>
      <c r="E527" s="37"/>
      <c r="F527" s="198" t="s">
        <v>662</v>
      </c>
      <c r="G527" s="37"/>
      <c r="H527" s="37"/>
      <c r="I527" s="194"/>
      <c r="J527" s="37"/>
      <c r="K527" s="37"/>
      <c r="L527" s="40"/>
      <c r="M527" s="195"/>
      <c r="N527" s="196"/>
      <c r="O527" s="65"/>
      <c r="P527" s="65"/>
      <c r="Q527" s="65"/>
      <c r="R527" s="65"/>
      <c r="S527" s="65"/>
      <c r="T527" s="66"/>
      <c r="U527" s="35"/>
      <c r="V527" s="35"/>
      <c r="W527" s="35"/>
      <c r="X527" s="35"/>
      <c r="Y527" s="35"/>
      <c r="Z527" s="35"/>
      <c r="AA527" s="35"/>
      <c r="AB527" s="35"/>
      <c r="AC527" s="35"/>
      <c r="AD527" s="35"/>
      <c r="AE527" s="35"/>
      <c r="AT527" s="18" t="s">
        <v>150</v>
      </c>
      <c r="AU527" s="18" t="s">
        <v>82</v>
      </c>
    </row>
    <row r="528" spans="1:65" s="13" customFormat="1" ht="22.5">
      <c r="B528" s="199"/>
      <c r="C528" s="200"/>
      <c r="D528" s="192" t="s">
        <v>152</v>
      </c>
      <c r="E528" s="201" t="s">
        <v>19</v>
      </c>
      <c r="F528" s="202" t="s">
        <v>663</v>
      </c>
      <c r="G528" s="200"/>
      <c r="H528" s="201" t="s">
        <v>19</v>
      </c>
      <c r="I528" s="203"/>
      <c r="J528" s="200"/>
      <c r="K528" s="200"/>
      <c r="L528" s="204"/>
      <c r="M528" s="205"/>
      <c r="N528" s="206"/>
      <c r="O528" s="206"/>
      <c r="P528" s="206"/>
      <c r="Q528" s="206"/>
      <c r="R528" s="206"/>
      <c r="S528" s="206"/>
      <c r="T528" s="207"/>
      <c r="AT528" s="208" t="s">
        <v>152</v>
      </c>
      <c r="AU528" s="208" t="s">
        <v>82</v>
      </c>
      <c r="AV528" s="13" t="s">
        <v>80</v>
      </c>
      <c r="AW528" s="13" t="s">
        <v>35</v>
      </c>
      <c r="AX528" s="13" t="s">
        <v>73</v>
      </c>
      <c r="AY528" s="208" t="s">
        <v>139</v>
      </c>
    </row>
    <row r="529" spans="1:65" s="14" customFormat="1" ht="11.25">
      <c r="B529" s="209"/>
      <c r="C529" s="210"/>
      <c r="D529" s="192" t="s">
        <v>152</v>
      </c>
      <c r="E529" s="211" t="s">
        <v>19</v>
      </c>
      <c r="F529" s="212" t="s">
        <v>664</v>
      </c>
      <c r="G529" s="210"/>
      <c r="H529" s="213">
        <v>9.36</v>
      </c>
      <c r="I529" s="214"/>
      <c r="J529" s="210"/>
      <c r="K529" s="210"/>
      <c r="L529" s="215"/>
      <c r="M529" s="216"/>
      <c r="N529" s="217"/>
      <c r="O529" s="217"/>
      <c r="P529" s="217"/>
      <c r="Q529" s="217"/>
      <c r="R529" s="217"/>
      <c r="S529" s="217"/>
      <c r="T529" s="218"/>
      <c r="AT529" s="219" t="s">
        <v>152</v>
      </c>
      <c r="AU529" s="219" t="s">
        <v>82</v>
      </c>
      <c r="AV529" s="14" t="s">
        <v>82</v>
      </c>
      <c r="AW529" s="14" t="s">
        <v>35</v>
      </c>
      <c r="AX529" s="14" t="s">
        <v>73</v>
      </c>
      <c r="AY529" s="219" t="s">
        <v>139</v>
      </c>
    </row>
    <row r="530" spans="1:65" s="15" customFormat="1" ht="11.25">
      <c r="B530" s="220"/>
      <c r="C530" s="221"/>
      <c r="D530" s="192" t="s">
        <v>152</v>
      </c>
      <c r="E530" s="222" t="s">
        <v>19</v>
      </c>
      <c r="F530" s="223" t="s">
        <v>155</v>
      </c>
      <c r="G530" s="221"/>
      <c r="H530" s="224">
        <v>9.36</v>
      </c>
      <c r="I530" s="225"/>
      <c r="J530" s="221"/>
      <c r="K530" s="221"/>
      <c r="L530" s="226"/>
      <c r="M530" s="227"/>
      <c r="N530" s="228"/>
      <c r="O530" s="228"/>
      <c r="P530" s="228"/>
      <c r="Q530" s="228"/>
      <c r="R530" s="228"/>
      <c r="S530" s="228"/>
      <c r="T530" s="229"/>
      <c r="AT530" s="230" t="s">
        <v>152</v>
      </c>
      <c r="AU530" s="230" t="s">
        <v>82</v>
      </c>
      <c r="AV530" s="15" t="s">
        <v>146</v>
      </c>
      <c r="AW530" s="15" t="s">
        <v>35</v>
      </c>
      <c r="AX530" s="15" t="s">
        <v>80</v>
      </c>
      <c r="AY530" s="230" t="s">
        <v>139</v>
      </c>
    </row>
    <row r="531" spans="1:65" s="2" customFormat="1" ht="24.2" customHeight="1">
      <c r="A531" s="35"/>
      <c r="B531" s="36"/>
      <c r="C531" s="179" t="s">
        <v>665</v>
      </c>
      <c r="D531" s="179" t="s">
        <v>141</v>
      </c>
      <c r="E531" s="180" t="s">
        <v>666</v>
      </c>
      <c r="F531" s="181" t="s">
        <v>667</v>
      </c>
      <c r="G531" s="182" t="s">
        <v>144</v>
      </c>
      <c r="H531" s="183">
        <v>24.92</v>
      </c>
      <c r="I531" s="184"/>
      <c r="J531" s="185">
        <f>ROUND(I531*H531,2)</f>
        <v>0</v>
      </c>
      <c r="K531" s="181" t="s">
        <v>145</v>
      </c>
      <c r="L531" s="40"/>
      <c r="M531" s="186" t="s">
        <v>19</v>
      </c>
      <c r="N531" s="187" t="s">
        <v>44</v>
      </c>
      <c r="O531" s="65"/>
      <c r="P531" s="188">
        <f>O531*H531</f>
        <v>0</v>
      </c>
      <c r="Q531" s="188">
        <v>0.15679999999999999</v>
      </c>
      <c r="R531" s="188">
        <f>Q531*H531</f>
        <v>3.9074560000000003</v>
      </c>
      <c r="S531" s="188">
        <v>0</v>
      </c>
      <c r="T531" s="189">
        <f>S531*H531</f>
        <v>0</v>
      </c>
      <c r="U531" s="35"/>
      <c r="V531" s="35"/>
      <c r="W531" s="35"/>
      <c r="X531" s="35"/>
      <c r="Y531" s="35"/>
      <c r="Z531" s="35"/>
      <c r="AA531" s="35"/>
      <c r="AB531" s="35"/>
      <c r="AC531" s="35"/>
      <c r="AD531" s="35"/>
      <c r="AE531" s="35"/>
      <c r="AR531" s="190" t="s">
        <v>146</v>
      </c>
      <c r="AT531" s="190" t="s">
        <v>141</v>
      </c>
      <c r="AU531" s="190" t="s">
        <v>82</v>
      </c>
      <c r="AY531" s="18" t="s">
        <v>139</v>
      </c>
      <c r="BE531" s="191">
        <f>IF(N531="základní",J531,0)</f>
        <v>0</v>
      </c>
      <c r="BF531" s="191">
        <f>IF(N531="snížená",J531,0)</f>
        <v>0</v>
      </c>
      <c r="BG531" s="191">
        <f>IF(N531="zákl. přenesená",J531,0)</f>
        <v>0</v>
      </c>
      <c r="BH531" s="191">
        <f>IF(N531="sníž. přenesená",J531,0)</f>
        <v>0</v>
      </c>
      <c r="BI531" s="191">
        <f>IF(N531="nulová",J531,0)</f>
        <v>0</v>
      </c>
      <c r="BJ531" s="18" t="s">
        <v>80</v>
      </c>
      <c r="BK531" s="191">
        <f>ROUND(I531*H531,2)</f>
        <v>0</v>
      </c>
      <c r="BL531" s="18" t="s">
        <v>146</v>
      </c>
      <c r="BM531" s="190" t="s">
        <v>668</v>
      </c>
    </row>
    <row r="532" spans="1:65" s="2" customFormat="1" ht="19.5">
      <c r="A532" s="35"/>
      <c r="B532" s="36"/>
      <c r="C532" s="37"/>
      <c r="D532" s="192" t="s">
        <v>148</v>
      </c>
      <c r="E532" s="37"/>
      <c r="F532" s="193" t="s">
        <v>669</v>
      </c>
      <c r="G532" s="37"/>
      <c r="H532" s="37"/>
      <c r="I532" s="194"/>
      <c r="J532" s="37"/>
      <c r="K532" s="37"/>
      <c r="L532" s="40"/>
      <c r="M532" s="195"/>
      <c r="N532" s="196"/>
      <c r="O532" s="65"/>
      <c r="P532" s="65"/>
      <c r="Q532" s="65"/>
      <c r="R532" s="65"/>
      <c r="S532" s="65"/>
      <c r="T532" s="66"/>
      <c r="U532" s="35"/>
      <c r="V532" s="35"/>
      <c r="W532" s="35"/>
      <c r="X532" s="35"/>
      <c r="Y532" s="35"/>
      <c r="Z532" s="35"/>
      <c r="AA532" s="35"/>
      <c r="AB532" s="35"/>
      <c r="AC532" s="35"/>
      <c r="AD532" s="35"/>
      <c r="AE532" s="35"/>
      <c r="AT532" s="18" t="s">
        <v>148</v>
      </c>
      <c r="AU532" s="18" t="s">
        <v>82</v>
      </c>
    </row>
    <row r="533" spans="1:65" s="2" customFormat="1" ht="11.25">
      <c r="A533" s="35"/>
      <c r="B533" s="36"/>
      <c r="C533" s="37"/>
      <c r="D533" s="197" t="s">
        <v>150</v>
      </c>
      <c r="E533" s="37"/>
      <c r="F533" s="198" t="s">
        <v>670</v>
      </c>
      <c r="G533" s="37"/>
      <c r="H533" s="37"/>
      <c r="I533" s="194"/>
      <c r="J533" s="37"/>
      <c r="K533" s="37"/>
      <c r="L533" s="40"/>
      <c r="M533" s="195"/>
      <c r="N533" s="196"/>
      <c r="O533" s="65"/>
      <c r="P533" s="65"/>
      <c r="Q533" s="65"/>
      <c r="R533" s="65"/>
      <c r="S533" s="65"/>
      <c r="T533" s="66"/>
      <c r="U533" s="35"/>
      <c r="V533" s="35"/>
      <c r="W533" s="35"/>
      <c r="X533" s="35"/>
      <c r="Y533" s="35"/>
      <c r="Z533" s="35"/>
      <c r="AA533" s="35"/>
      <c r="AB533" s="35"/>
      <c r="AC533" s="35"/>
      <c r="AD533" s="35"/>
      <c r="AE533" s="35"/>
      <c r="AT533" s="18" t="s">
        <v>150</v>
      </c>
      <c r="AU533" s="18" t="s">
        <v>82</v>
      </c>
    </row>
    <row r="534" spans="1:65" s="13" customFormat="1" ht="22.5">
      <c r="B534" s="199"/>
      <c r="C534" s="200"/>
      <c r="D534" s="192" t="s">
        <v>152</v>
      </c>
      <c r="E534" s="201" t="s">
        <v>19</v>
      </c>
      <c r="F534" s="202" t="s">
        <v>671</v>
      </c>
      <c r="G534" s="200"/>
      <c r="H534" s="201" t="s">
        <v>19</v>
      </c>
      <c r="I534" s="203"/>
      <c r="J534" s="200"/>
      <c r="K534" s="200"/>
      <c r="L534" s="204"/>
      <c r="M534" s="205"/>
      <c r="N534" s="206"/>
      <c r="O534" s="206"/>
      <c r="P534" s="206"/>
      <c r="Q534" s="206"/>
      <c r="R534" s="206"/>
      <c r="S534" s="206"/>
      <c r="T534" s="207"/>
      <c r="AT534" s="208" t="s">
        <v>152</v>
      </c>
      <c r="AU534" s="208" t="s">
        <v>82</v>
      </c>
      <c r="AV534" s="13" t="s">
        <v>80</v>
      </c>
      <c r="AW534" s="13" t="s">
        <v>35</v>
      </c>
      <c r="AX534" s="13" t="s">
        <v>73</v>
      </c>
      <c r="AY534" s="208" t="s">
        <v>139</v>
      </c>
    </row>
    <row r="535" spans="1:65" s="13" customFormat="1" ht="22.5">
      <c r="B535" s="199"/>
      <c r="C535" s="200"/>
      <c r="D535" s="192" t="s">
        <v>152</v>
      </c>
      <c r="E535" s="201" t="s">
        <v>19</v>
      </c>
      <c r="F535" s="202" t="s">
        <v>672</v>
      </c>
      <c r="G535" s="200"/>
      <c r="H535" s="201" t="s">
        <v>19</v>
      </c>
      <c r="I535" s="203"/>
      <c r="J535" s="200"/>
      <c r="K535" s="200"/>
      <c r="L535" s="204"/>
      <c r="M535" s="205"/>
      <c r="N535" s="206"/>
      <c r="O535" s="206"/>
      <c r="P535" s="206"/>
      <c r="Q535" s="206"/>
      <c r="R535" s="206"/>
      <c r="S535" s="206"/>
      <c r="T535" s="207"/>
      <c r="AT535" s="208" t="s">
        <v>152</v>
      </c>
      <c r="AU535" s="208" t="s">
        <v>82</v>
      </c>
      <c r="AV535" s="13" t="s">
        <v>80</v>
      </c>
      <c r="AW535" s="13" t="s">
        <v>35</v>
      </c>
      <c r="AX535" s="13" t="s">
        <v>73</v>
      </c>
      <c r="AY535" s="208" t="s">
        <v>139</v>
      </c>
    </row>
    <row r="536" spans="1:65" s="14" customFormat="1" ht="11.25">
      <c r="B536" s="209"/>
      <c r="C536" s="210"/>
      <c r="D536" s="192" t="s">
        <v>152</v>
      </c>
      <c r="E536" s="211" t="s">
        <v>19</v>
      </c>
      <c r="F536" s="212" t="s">
        <v>673</v>
      </c>
      <c r="G536" s="210"/>
      <c r="H536" s="213">
        <v>24.92</v>
      </c>
      <c r="I536" s="214"/>
      <c r="J536" s="210"/>
      <c r="K536" s="210"/>
      <c r="L536" s="215"/>
      <c r="M536" s="216"/>
      <c r="N536" s="217"/>
      <c r="O536" s="217"/>
      <c r="P536" s="217"/>
      <c r="Q536" s="217"/>
      <c r="R536" s="217"/>
      <c r="S536" s="217"/>
      <c r="T536" s="218"/>
      <c r="AT536" s="219" t="s">
        <v>152</v>
      </c>
      <c r="AU536" s="219" t="s">
        <v>82</v>
      </c>
      <c r="AV536" s="14" t="s">
        <v>82</v>
      </c>
      <c r="AW536" s="14" t="s">
        <v>35</v>
      </c>
      <c r="AX536" s="14" t="s">
        <v>73</v>
      </c>
      <c r="AY536" s="219" t="s">
        <v>139</v>
      </c>
    </row>
    <row r="537" spans="1:65" s="15" customFormat="1" ht="11.25">
      <c r="B537" s="220"/>
      <c r="C537" s="221"/>
      <c r="D537" s="192" t="s">
        <v>152</v>
      </c>
      <c r="E537" s="222" t="s">
        <v>19</v>
      </c>
      <c r="F537" s="223" t="s">
        <v>155</v>
      </c>
      <c r="G537" s="221"/>
      <c r="H537" s="224">
        <v>24.92</v>
      </c>
      <c r="I537" s="225"/>
      <c r="J537" s="221"/>
      <c r="K537" s="221"/>
      <c r="L537" s="226"/>
      <c r="M537" s="227"/>
      <c r="N537" s="228"/>
      <c r="O537" s="228"/>
      <c r="P537" s="228"/>
      <c r="Q537" s="228"/>
      <c r="R537" s="228"/>
      <c r="S537" s="228"/>
      <c r="T537" s="229"/>
      <c r="AT537" s="230" t="s">
        <v>152</v>
      </c>
      <c r="AU537" s="230" t="s">
        <v>82</v>
      </c>
      <c r="AV537" s="15" t="s">
        <v>146</v>
      </c>
      <c r="AW537" s="15" t="s">
        <v>35</v>
      </c>
      <c r="AX537" s="15" t="s">
        <v>80</v>
      </c>
      <c r="AY537" s="230" t="s">
        <v>139</v>
      </c>
    </row>
    <row r="538" spans="1:65" s="2" customFormat="1" ht="24.2" customHeight="1">
      <c r="A538" s="35"/>
      <c r="B538" s="36"/>
      <c r="C538" s="179" t="s">
        <v>674</v>
      </c>
      <c r="D538" s="179" t="s">
        <v>141</v>
      </c>
      <c r="E538" s="180" t="s">
        <v>675</v>
      </c>
      <c r="F538" s="181" t="s">
        <v>676</v>
      </c>
      <c r="G538" s="182" t="s">
        <v>199</v>
      </c>
      <c r="H538" s="183">
        <v>11.183999999999999</v>
      </c>
      <c r="I538" s="184"/>
      <c r="J538" s="185">
        <f>ROUND(I538*H538,2)</f>
        <v>0</v>
      </c>
      <c r="K538" s="181" t="s">
        <v>145</v>
      </c>
      <c r="L538" s="40"/>
      <c r="M538" s="186" t="s">
        <v>19</v>
      </c>
      <c r="N538" s="187" t="s">
        <v>44</v>
      </c>
      <c r="O538" s="65"/>
      <c r="P538" s="188">
        <f>O538*H538</f>
        <v>0</v>
      </c>
      <c r="Q538" s="188">
        <v>2.21</v>
      </c>
      <c r="R538" s="188">
        <f>Q538*H538</f>
        <v>24.716639999999998</v>
      </c>
      <c r="S538" s="188">
        <v>0</v>
      </c>
      <c r="T538" s="189">
        <f>S538*H538</f>
        <v>0</v>
      </c>
      <c r="U538" s="35"/>
      <c r="V538" s="35"/>
      <c r="W538" s="35"/>
      <c r="X538" s="35"/>
      <c r="Y538" s="35"/>
      <c r="Z538" s="35"/>
      <c r="AA538" s="35"/>
      <c r="AB538" s="35"/>
      <c r="AC538" s="35"/>
      <c r="AD538" s="35"/>
      <c r="AE538" s="35"/>
      <c r="AR538" s="190" t="s">
        <v>146</v>
      </c>
      <c r="AT538" s="190" t="s">
        <v>141</v>
      </c>
      <c r="AU538" s="190" t="s">
        <v>82</v>
      </c>
      <c r="AY538" s="18" t="s">
        <v>139</v>
      </c>
      <c r="BE538" s="191">
        <f>IF(N538="základní",J538,0)</f>
        <v>0</v>
      </c>
      <c r="BF538" s="191">
        <f>IF(N538="snížená",J538,0)</f>
        <v>0</v>
      </c>
      <c r="BG538" s="191">
        <f>IF(N538="zákl. přenesená",J538,0)</f>
        <v>0</v>
      </c>
      <c r="BH538" s="191">
        <f>IF(N538="sníž. přenesená",J538,0)</f>
        <v>0</v>
      </c>
      <c r="BI538" s="191">
        <f>IF(N538="nulová",J538,0)</f>
        <v>0</v>
      </c>
      <c r="BJ538" s="18" t="s">
        <v>80</v>
      </c>
      <c r="BK538" s="191">
        <f>ROUND(I538*H538,2)</f>
        <v>0</v>
      </c>
      <c r="BL538" s="18" t="s">
        <v>146</v>
      </c>
      <c r="BM538" s="190" t="s">
        <v>677</v>
      </c>
    </row>
    <row r="539" spans="1:65" s="2" customFormat="1" ht="29.25">
      <c r="A539" s="35"/>
      <c r="B539" s="36"/>
      <c r="C539" s="37"/>
      <c r="D539" s="192" t="s">
        <v>148</v>
      </c>
      <c r="E539" s="37"/>
      <c r="F539" s="193" t="s">
        <v>678</v>
      </c>
      <c r="G539" s="37"/>
      <c r="H539" s="37"/>
      <c r="I539" s="194"/>
      <c r="J539" s="37"/>
      <c r="K539" s="37"/>
      <c r="L539" s="40"/>
      <c r="M539" s="195"/>
      <c r="N539" s="196"/>
      <c r="O539" s="65"/>
      <c r="P539" s="65"/>
      <c r="Q539" s="65"/>
      <c r="R539" s="65"/>
      <c r="S539" s="65"/>
      <c r="T539" s="66"/>
      <c r="U539" s="35"/>
      <c r="V539" s="35"/>
      <c r="W539" s="35"/>
      <c r="X539" s="35"/>
      <c r="Y539" s="35"/>
      <c r="Z539" s="35"/>
      <c r="AA539" s="35"/>
      <c r="AB539" s="35"/>
      <c r="AC539" s="35"/>
      <c r="AD539" s="35"/>
      <c r="AE539" s="35"/>
      <c r="AT539" s="18" t="s">
        <v>148</v>
      </c>
      <c r="AU539" s="18" t="s">
        <v>82</v>
      </c>
    </row>
    <row r="540" spans="1:65" s="2" customFormat="1" ht="11.25">
      <c r="A540" s="35"/>
      <c r="B540" s="36"/>
      <c r="C540" s="37"/>
      <c r="D540" s="197" t="s">
        <v>150</v>
      </c>
      <c r="E540" s="37"/>
      <c r="F540" s="198" t="s">
        <v>679</v>
      </c>
      <c r="G540" s="37"/>
      <c r="H540" s="37"/>
      <c r="I540" s="194"/>
      <c r="J540" s="37"/>
      <c r="K540" s="37"/>
      <c r="L540" s="40"/>
      <c r="M540" s="195"/>
      <c r="N540" s="196"/>
      <c r="O540" s="65"/>
      <c r="P540" s="65"/>
      <c r="Q540" s="65"/>
      <c r="R540" s="65"/>
      <c r="S540" s="65"/>
      <c r="T540" s="66"/>
      <c r="U540" s="35"/>
      <c r="V540" s="35"/>
      <c r="W540" s="35"/>
      <c r="X540" s="35"/>
      <c r="Y540" s="35"/>
      <c r="Z540" s="35"/>
      <c r="AA540" s="35"/>
      <c r="AB540" s="35"/>
      <c r="AC540" s="35"/>
      <c r="AD540" s="35"/>
      <c r="AE540" s="35"/>
      <c r="AT540" s="18" t="s">
        <v>150</v>
      </c>
      <c r="AU540" s="18" t="s">
        <v>82</v>
      </c>
    </row>
    <row r="541" spans="1:65" s="13" customFormat="1" ht="33.75">
      <c r="B541" s="199"/>
      <c r="C541" s="200"/>
      <c r="D541" s="192" t="s">
        <v>152</v>
      </c>
      <c r="E541" s="201" t="s">
        <v>19</v>
      </c>
      <c r="F541" s="202" t="s">
        <v>680</v>
      </c>
      <c r="G541" s="200"/>
      <c r="H541" s="201" t="s">
        <v>19</v>
      </c>
      <c r="I541" s="203"/>
      <c r="J541" s="200"/>
      <c r="K541" s="200"/>
      <c r="L541" s="204"/>
      <c r="M541" s="205"/>
      <c r="N541" s="206"/>
      <c r="O541" s="206"/>
      <c r="P541" s="206"/>
      <c r="Q541" s="206"/>
      <c r="R541" s="206"/>
      <c r="S541" s="206"/>
      <c r="T541" s="207"/>
      <c r="AT541" s="208" t="s">
        <v>152</v>
      </c>
      <c r="AU541" s="208" t="s">
        <v>82</v>
      </c>
      <c r="AV541" s="13" t="s">
        <v>80</v>
      </c>
      <c r="AW541" s="13" t="s">
        <v>35</v>
      </c>
      <c r="AX541" s="13" t="s">
        <v>73</v>
      </c>
      <c r="AY541" s="208" t="s">
        <v>139</v>
      </c>
    </row>
    <row r="542" spans="1:65" s="13" customFormat="1" ht="11.25">
      <c r="B542" s="199"/>
      <c r="C542" s="200"/>
      <c r="D542" s="192" t="s">
        <v>152</v>
      </c>
      <c r="E542" s="201" t="s">
        <v>19</v>
      </c>
      <c r="F542" s="202" t="s">
        <v>208</v>
      </c>
      <c r="G542" s="200"/>
      <c r="H542" s="201" t="s">
        <v>19</v>
      </c>
      <c r="I542" s="203"/>
      <c r="J542" s="200"/>
      <c r="K542" s="200"/>
      <c r="L542" s="204"/>
      <c r="M542" s="205"/>
      <c r="N542" s="206"/>
      <c r="O542" s="206"/>
      <c r="P542" s="206"/>
      <c r="Q542" s="206"/>
      <c r="R542" s="206"/>
      <c r="S542" s="206"/>
      <c r="T542" s="207"/>
      <c r="AT542" s="208" t="s">
        <v>152</v>
      </c>
      <c r="AU542" s="208" t="s">
        <v>82</v>
      </c>
      <c r="AV542" s="13" t="s">
        <v>80</v>
      </c>
      <c r="AW542" s="13" t="s">
        <v>35</v>
      </c>
      <c r="AX542" s="13" t="s">
        <v>73</v>
      </c>
      <c r="AY542" s="208" t="s">
        <v>139</v>
      </c>
    </row>
    <row r="543" spans="1:65" s="14" customFormat="1" ht="11.25">
      <c r="B543" s="209"/>
      <c r="C543" s="210"/>
      <c r="D543" s="192" t="s">
        <v>152</v>
      </c>
      <c r="E543" s="211" t="s">
        <v>19</v>
      </c>
      <c r="F543" s="212" t="s">
        <v>681</v>
      </c>
      <c r="G543" s="210"/>
      <c r="H543" s="213">
        <v>5.52</v>
      </c>
      <c r="I543" s="214"/>
      <c r="J543" s="210"/>
      <c r="K543" s="210"/>
      <c r="L543" s="215"/>
      <c r="M543" s="216"/>
      <c r="N543" s="217"/>
      <c r="O543" s="217"/>
      <c r="P543" s="217"/>
      <c r="Q543" s="217"/>
      <c r="R543" s="217"/>
      <c r="S543" s="217"/>
      <c r="T543" s="218"/>
      <c r="AT543" s="219" t="s">
        <v>152</v>
      </c>
      <c r="AU543" s="219" t="s">
        <v>82</v>
      </c>
      <c r="AV543" s="14" t="s">
        <v>82</v>
      </c>
      <c r="AW543" s="14" t="s">
        <v>35</v>
      </c>
      <c r="AX543" s="14" t="s">
        <v>73</v>
      </c>
      <c r="AY543" s="219" t="s">
        <v>139</v>
      </c>
    </row>
    <row r="544" spans="1:65" s="13" customFormat="1" ht="11.25">
      <c r="B544" s="199"/>
      <c r="C544" s="200"/>
      <c r="D544" s="192" t="s">
        <v>152</v>
      </c>
      <c r="E544" s="201" t="s">
        <v>19</v>
      </c>
      <c r="F544" s="202" t="s">
        <v>204</v>
      </c>
      <c r="G544" s="200"/>
      <c r="H544" s="201" t="s">
        <v>19</v>
      </c>
      <c r="I544" s="203"/>
      <c r="J544" s="200"/>
      <c r="K544" s="200"/>
      <c r="L544" s="204"/>
      <c r="M544" s="205"/>
      <c r="N544" s="206"/>
      <c r="O544" s="206"/>
      <c r="P544" s="206"/>
      <c r="Q544" s="206"/>
      <c r="R544" s="206"/>
      <c r="S544" s="206"/>
      <c r="T544" s="207"/>
      <c r="AT544" s="208" t="s">
        <v>152</v>
      </c>
      <c r="AU544" s="208" t="s">
        <v>82</v>
      </c>
      <c r="AV544" s="13" t="s">
        <v>80</v>
      </c>
      <c r="AW544" s="13" t="s">
        <v>35</v>
      </c>
      <c r="AX544" s="13" t="s">
        <v>73</v>
      </c>
      <c r="AY544" s="208" t="s">
        <v>139</v>
      </c>
    </row>
    <row r="545" spans="1:65" s="14" customFormat="1" ht="11.25">
      <c r="B545" s="209"/>
      <c r="C545" s="210"/>
      <c r="D545" s="192" t="s">
        <v>152</v>
      </c>
      <c r="E545" s="211" t="s">
        <v>19</v>
      </c>
      <c r="F545" s="212" t="s">
        <v>682</v>
      </c>
      <c r="G545" s="210"/>
      <c r="H545" s="213">
        <v>5.6639999999999997</v>
      </c>
      <c r="I545" s="214"/>
      <c r="J545" s="210"/>
      <c r="K545" s="210"/>
      <c r="L545" s="215"/>
      <c r="M545" s="216"/>
      <c r="N545" s="217"/>
      <c r="O545" s="217"/>
      <c r="P545" s="217"/>
      <c r="Q545" s="217"/>
      <c r="R545" s="217"/>
      <c r="S545" s="217"/>
      <c r="T545" s="218"/>
      <c r="AT545" s="219" t="s">
        <v>152</v>
      </c>
      <c r="AU545" s="219" t="s">
        <v>82</v>
      </c>
      <c r="AV545" s="14" t="s">
        <v>82</v>
      </c>
      <c r="AW545" s="14" t="s">
        <v>35</v>
      </c>
      <c r="AX545" s="14" t="s">
        <v>73</v>
      </c>
      <c r="AY545" s="219" t="s">
        <v>139</v>
      </c>
    </row>
    <row r="546" spans="1:65" s="15" customFormat="1" ht="11.25">
      <c r="B546" s="220"/>
      <c r="C546" s="221"/>
      <c r="D546" s="192" t="s">
        <v>152</v>
      </c>
      <c r="E546" s="222" t="s">
        <v>19</v>
      </c>
      <c r="F546" s="223" t="s">
        <v>155</v>
      </c>
      <c r="G546" s="221"/>
      <c r="H546" s="224">
        <v>11.183999999999999</v>
      </c>
      <c r="I546" s="225"/>
      <c r="J546" s="221"/>
      <c r="K546" s="221"/>
      <c r="L546" s="226"/>
      <c r="M546" s="227"/>
      <c r="N546" s="228"/>
      <c r="O546" s="228"/>
      <c r="P546" s="228"/>
      <c r="Q546" s="228"/>
      <c r="R546" s="228"/>
      <c r="S546" s="228"/>
      <c r="T546" s="229"/>
      <c r="AT546" s="230" t="s">
        <v>152</v>
      </c>
      <c r="AU546" s="230" t="s">
        <v>82</v>
      </c>
      <c r="AV546" s="15" t="s">
        <v>146</v>
      </c>
      <c r="AW546" s="15" t="s">
        <v>35</v>
      </c>
      <c r="AX546" s="15" t="s">
        <v>80</v>
      </c>
      <c r="AY546" s="230" t="s">
        <v>139</v>
      </c>
    </row>
    <row r="547" spans="1:65" s="2" customFormat="1" ht="24.2" customHeight="1">
      <c r="A547" s="35"/>
      <c r="B547" s="36"/>
      <c r="C547" s="179" t="s">
        <v>683</v>
      </c>
      <c r="D547" s="179" t="s">
        <v>141</v>
      </c>
      <c r="E547" s="180" t="s">
        <v>684</v>
      </c>
      <c r="F547" s="181" t="s">
        <v>685</v>
      </c>
      <c r="G547" s="182" t="s">
        <v>144</v>
      </c>
      <c r="H547" s="183">
        <v>71.903999999999996</v>
      </c>
      <c r="I547" s="184"/>
      <c r="J547" s="185">
        <f>ROUND(I547*H547,2)</f>
        <v>0</v>
      </c>
      <c r="K547" s="181" t="s">
        <v>145</v>
      </c>
      <c r="L547" s="40"/>
      <c r="M547" s="186" t="s">
        <v>19</v>
      </c>
      <c r="N547" s="187" t="s">
        <v>44</v>
      </c>
      <c r="O547" s="65"/>
      <c r="P547" s="188">
        <f>O547*H547</f>
        <v>0</v>
      </c>
      <c r="Q547" s="188">
        <v>0.82326999999999995</v>
      </c>
      <c r="R547" s="188">
        <f>Q547*H547</f>
        <v>59.196406079999996</v>
      </c>
      <c r="S547" s="188">
        <v>0</v>
      </c>
      <c r="T547" s="189">
        <f>S547*H547</f>
        <v>0</v>
      </c>
      <c r="U547" s="35"/>
      <c r="V547" s="35"/>
      <c r="W547" s="35"/>
      <c r="X547" s="35"/>
      <c r="Y547" s="35"/>
      <c r="Z547" s="35"/>
      <c r="AA547" s="35"/>
      <c r="AB547" s="35"/>
      <c r="AC547" s="35"/>
      <c r="AD547" s="35"/>
      <c r="AE547" s="35"/>
      <c r="AR547" s="190" t="s">
        <v>146</v>
      </c>
      <c r="AT547" s="190" t="s">
        <v>141</v>
      </c>
      <c r="AU547" s="190" t="s">
        <v>82</v>
      </c>
      <c r="AY547" s="18" t="s">
        <v>139</v>
      </c>
      <c r="BE547" s="191">
        <f>IF(N547="základní",J547,0)</f>
        <v>0</v>
      </c>
      <c r="BF547" s="191">
        <f>IF(N547="snížená",J547,0)</f>
        <v>0</v>
      </c>
      <c r="BG547" s="191">
        <f>IF(N547="zákl. přenesená",J547,0)</f>
        <v>0</v>
      </c>
      <c r="BH547" s="191">
        <f>IF(N547="sníž. přenesená",J547,0)</f>
        <v>0</v>
      </c>
      <c r="BI547" s="191">
        <f>IF(N547="nulová",J547,0)</f>
        <v>0</v>
      </c>
      <c r="BJ547" s="18" t="s">
        <v>80</v>
      </c>
      <c r="BK547" s="191">
        <f>ROUND(I547*H547,2)</f>
        <v>0</v>
      </c>
      <c r="BL547" s="18" t="s">
        <v>146</v>
      </c>
      <c r="BM547" s="190" t="s">
        <v>686</v>
      </c>
    </row>
    <row r="548" spans="1:65" s="2" customFormat="1" ht="19.5">
      <c r="A548" s="35"/>
      <c r="B548" s="36"/>
      <c r="C548" s="37"/>
      <c r="D548" s="192" t="s">
        <v>148</v>
      </c>
      <c r="E548" s="37"/>
      <c r="F548" s="193" t="s">
        <v>687</v>
      </c>
      <c r="G548" s="37"/>
      <c r="H548" s="37"/>
      <c r="I548" s="194"/>
      <c r="J548" s="37"/>
      <c r="K548" s="37"/>
      <c r="L548" s="40"/>
      <c r="M548" s="195"/>
      <c r="N548" s="196"/>
      <c r="O548" s="65"/>
      <c r="P548" s="65"/>
      <c r="Q548" s="65"/>
      <c r="R548" s="65"/>
      <c r="S548" s="65"/>
      <c r="T548" s="66"/>
      <c r="U548" s="35"/>
      <c r="V548" s="35"/>
      <c r="W548" s="35"/>
      <c r="X548" s="35"/>
      <c r="Y548" s="35"/>
      <c r="Z548" s="35"/>
      <c r="AA548" s="35"/>
      <c r="AB548" s="35"/>
      <c r="AC548" s="35"/>
      <c r="AD548" s="35"/>
      <c r="AE548" s="35"/>
      <c r="AT548" s="18" t="s">
        <v>148</v>
      </c>
      <c r="AU548" s="18" t="s">
        <v>82</v>
      </c>
    </row>
    <row r="549" spans="1:65" s="2" customFormat="1" ht="11.25">
      <c r="A549" s="35"/>
      <c r="B549" s="36"/>
      <c r="C549" s="37"/>
      <c r="D549" s="197" t="s">
        <v>150</v>
      </c>
      <c r="E549" s="37"/>
      <c r="F549" s="198" t="s">
        <v>688</v>
      </c>
      <c r="G549" s="37"/>
      <c r="H549" s="37"/>
      <c r="I549" s="194"/>
      <c r="J549" s="37"/>
      <c r="K549" s="37"/>
      <c r="L549" s="40"/>
      <c r="M549" s="195"/>
      <c r="N549" s="196"/>
      <c r="O549" s="65"/>
      <c r="P549" s="65"/>
      <c r="Q549" s="65"/>
      <c r="R549" s="65"/>
      <c r="S549" s="65"/>
      <c r="T549" s="66"/>
      <c r="U549" s="35"/>
      <c r="V549" s="35"/>
      <c r="W549" s="35"/>
      <c r="X549" s="35"/>
      <c r="Y549" s="35"/>
      <c r="Z549" s="35"/>
      <c r="AA549" s="35"/>
      <c r="AB549" s="35"/>
      <c r="AC549" s="35"/>
      <c r="AD549" s="35"/>
      <c r="AE549" s="35"/>
      <c r="AT549" s="18" t="s">
        <v>150</v>
      </c>
      <c r="AU549" s="18" t="s">
        <v>82</v>
      </c>
    </row>
    <row r="550" spans="1:65" s="13" customFormat="1" ht="33.75">
      <c r="B550" s="199"/>
      <c r="C550" s="200"/>
      <c r="D550" s="192" t="s">
        <v>152</v>
      </c>
      <c r="E550" s="201" t="s">
        <v>19</v>
      </c>
      <c r="F550" s="202" t="s">
        <v>689</v>
      </c>
      <c r="G550" s="200"/>
      <c r="H550" s="201" t="s">
        <v>19</v>
      </c>
      <c r="I550" s="203"/>
      <c r="J550" s="200"/>
      <c r="K550" s="200"/>
      <c r="L550" s="204"/>
      <c r="M550" s="205"/>
      <c r="N550" s="206"/>
      <c r="O550" s="206"/>
      <c r="P550" s="206"/>
      <c r="Q550" s="206"/>
      <c r="R550" s="206"/>
      <c r="S550" s="206"/>
      <c r="T550" s="207"/>
      <c r="AT550" s="208" t="s">
        <v>152</v>
      </c>
      <c r="AU550" s="208" t="s">
        <v>82</v>
      </c>
      <c r="AV550" s="13" t="s">
        <v>80</v>
      </c>
      <c r="AW550" s="13" t="s">
        <v>35</v>
      </c>
      <c r="AX550" s="13" t="s">
        <v>73</v>
      </c>
      <c r="AY550" s="208" t="s">
        <v>139</v>
      </c>
    </row>
    <row r="551" spans="1:65" s="13" customFormat="1" ht="11.25">
      <c r="B551" s="199"/>
      <c r="C551" s="200"/>
      <c r="D551" s="192" t="s">
        <v>152</v>
      </c>
      <c r="E551" s="201" t="s">
        <v>19</v>
      </c>
      <c r="F551" s="202" t="s">
        <v>204</v>
      </c>
      <c r="G551" s="200"/>
      <c r="H551" s="201" t="s">
        <v>19</v>
      </c>
      <c r="I551" s="203"/>
      <c r="J551" s="200"/>
      <c r="K551" s="200"/>
      <c r="L551" s="204"/>
      <c r="M551" s="205"/>
      <c r="N551" s="206"/>
      <c r="O551" s="206"/>
      <c r="P551" s="206"/>
      <c r="Q551" s="206"/>
      <c r="R551" s="206"/>
      <c r="S551" s="206"/>
      <c r="T551" s="207"/>
      <c r="AT551" s="208" t="s">
        <v>152</v>
      </c>
      <c r="AU551" s="208" t="s">
        <v>82</v>
      </c>
      <c r="AV551" s="13" t="s">
        <v>80</v>
      </c>
      <c r="AW551" s="13" t="s">
        <v>35</v>
      </c>
      <c r="AX551" s="13" t="s">
        <v>73</v>
      </c>
      <c r="AY551" s="208" t="s">
        <v>139</v>
      </c>
    </row>
    <row r="552" spans="1:65" s="14" customFormat="1" ht="11.25">
      <c r="B552" s="209"/>
      <c r="C552" s="210"/>
      <c r="D552" s="192" t="s">
        <v>152</v>
      </c>
      <c r="E552" s="211" t="s">
        <v>19</v>
      </c>
      <c r="F552" s="212" t="s">
        <v>690</v>
      </c>
      <c r="G552" s="210"/>
      <c r="H552" s="213">
        <v>21</v>
      </c>
      <c r="I552" s="214"/>
      <c r="J552" s="210"/>
      <c r="K552" s="210"/>
      <c r="L552" s="215"/>
      <c r="M552" s="216"/>
      <c r="N552" s="217"/>
      <c r="O552" s="217"/>
      <c r="P552" s="217"/>
      <c r="Q552" s="217"/>
      <c r="R552" s="217"/>
      <c r="S552" s="217"/>
      <c r="T552" s="218"/>
      <c r="AT552" s="219" t="s">
        <v>152</v>
      </c>
      <c r="AU552" s="219" t="s">
        <v>82</v>
      </c>
      <c r="AV552" s="14" t="s">
        <v>82</v>
      </c>
      <c r="AW552" s="14" t="s">
        <v>35</v>
      </c>
      <c r="AX552" s="14" t="s">
        <v>73</v>
      </c>
      <c r="AY552" s="219" t="s">
        <v>139</v>
      </c>
    </row>
    <row r="553" spans="1:65" s="13" customFormat="1" ht="11.25">
      <c r="B553" s="199"/>
      <c r="C553" s="200"/>
      <c r="D553" s="192" t="s">
        <v>152</v>
      </c>
      <c r="E553" s="201" t="s">
        <v>19</v>
      </c>
      <c r="F553" s="202" t="s">
        <v>282</v>
      </c>
      <c r="G553" s="200"/>
      <c r="H553" s="201" t="s">
        <v>19</v>
      </c>
      <c r="I553" s="203"/>
      <c r="J553" s="200"/>
      <c r="K553" s="200"/>
      <c r="L553" s="204"/>
      <c r="M553" s="205"/>
      <c r="N553" s="206"/>
      <c r="O553" s="206"/>
      <c r="P553" s="206"/>
      <c r="Q553" s="206"/>
      <c r="R553" s="206"/>
      <c r="S553" s="206"/>
      <c r="T553" s="207"/>
      <c r="AT553" s="208" t="s">
        <v>152</v>
      </c>
      <c r="AU553" s="208" t="s">
        <v>82</v>
      </c>
      <c r="AV553" s="13" t="s">
        <v>80</v>
      </c>
      <c r="AW553" s="13" t="s">
        <v>35</v>
      </c>
      <c r="AX553" s="13" t="s">
        <v>73</v>
      </c>
      <c r="AY553" s="208" t="s">
        <v>139</v>
      </c>
    </row>
    <row r="554" spans="1:65" s="14" customFormat="1" ht="11.25">
      <c r="B554" s="209"/>
      <c r="C554" s="210"/>
      <c r="D554" s="192" t="s">
        <v>152</v>
      </c>
      <c r="E554" s="211" t="s">
        <v>19</v>
      </c>
      <c r="F554" s="212" t="s">
        <v>635</v>
      </c>
      <c r="G554" s="210"/>
      <c r="H554" s="213">
        <v>31.103999999999999</v>
      </c>
      <c r="I554" s="214"/>
      <c r="J554" s="210"/>
      <c r="K554" s="210"/>
      <c r="L554" s="215"/>
      <c r="M554" s="216"/>
      <c r="N554" s="217"/>
      <c r="O554" s="217"/>
      <c r="P554" s="217"/>
      <c r="Q554" s="217"/>
      <c r="R554" s="217"/>
      <c r="S554" s="217"/>
      <c r="T554" s="218"/>
      <c r="AT554" s="219" t="s">
        <v>152</v>
      </c>
      <c r="AU554" s="219" t="s">
        <v>82</v>
      </c>
      <c r="AV554" s="14" t="s">
        <v>82</v>
      </c>
      <c r="AW554" s="14" t="s">
        <v>35</v>
      </c>
      <c r="AX554" s="14" t="s">
        <v>73</v>
      </c>
      <c r="AY554" s="219" t="s">
        <v>139</v>
      </c>
    </row>
    <row r="555" spans="1:65" s="13" customFormat="1" ht="11.25">
      <c r="B555" s="199"/>
      <c r="C555" s="200"/>
      <c r="D555" s="192" t="s">
        <v>152</v>
      </c>
      <c r="E555" s="201" t="s">
        <v>19</v>
      </c>
      <c r="F555" s="202" t="s">
        <v>208</v>
      </c>
      <c r="G555" s="200"/>
      <c r="H555" s="201" t="s">
        <v>19</v>
      </c>
      <c r="I555" s="203"/>
      <c r="J555" s="200"/>
      <c r="K555" s="200"/>
      <c r="L555" s="204"/>
      <c r="M555" s="205"/>
      <c r="N555" s="206"/>
      <c r="O555" s="206"/>
      <c r="P555" s="206"/>
      <c r="Q555" s="206"/>
      <c r="R555" s="206"/>
      <c r="S555" s="206"/>
      <c r="T555" s="207"/>
      <c r="AT555" s="208" t="s">
        <v>152</v>
      </c>
      <c r="AU555" s="208" t="s">
        <v>82</v>
      </c>
      <c r="AV555" s="13" t="s">
        <v>80</v>
      </c>
      <c r="AW555" s="13" t="s">
        <v>35</v>
      </c>
      <c r="AX555" s="13" t="s">
        <v>73</v>
      </c>
      <c r="AY555" s="208" t="s">
        <v>139</v>
      </c>
    </row>
    <row r="556" spans="1:65" s="14" customFormat="1" ht="11.25">
      <c r="B556" s="209"/>
      <c r="C556" s="210"/>
      <c r="D556" s="192" t="s">
        <v>152</v>
      </c>
      <c r="E556" s="211" t="s">
        <v>19</v>
      </c>
      <c r="F556" s="212" t="s">
        <v>691</v>
      </c>
      <c r="G556" s="210"/>
      <c r="H556" s="213">
        <v>19.8</v>
      </c>
      <c r="I556" s="214"/>
      <c r="J556" s="210"/>
      <c r="K556" s="210"/>
      <c r="L556" s="215"/>
      <c r="M556" s="216"/>
      <c r="N556" s="217"/>
      <c r="O556" s="217"/>
      <c r="P556" s="217"/>
      <c r="Q556" s="217"/>
      <c r="R556" s="217"/>
      <c r="S556" s="217"/>
      <c r="T556" s="218"/>
      <c r="AT556" s="219" t="s">
        <v>152</v>
      </c>
      <c r="AU556" s="219" t="s">
        <v>82</v>
      </c>
      <c r="AV556" s="14" t="s">
        <v>82</v>
      </c>
      <c r="AW556" s="14" t="s">
        <v>35</v>
      </c>
      <c r="AX556" s="14" t="s">
        <v>73</v>
      </c>
      <c r="AY556" s="219" t="s">
        <v>139</v>
      </c>
    </row>
    <row r="557" spans="1:65" s="15" customFormat="1" ht="11.25">
      <c r="B557" s="220"/>
      <c r="C557" s="221"/>
      <c r="D557" s="192" t="s">
        <v>152</v>
      </c>
      <c r="E557" s="222" t="s">
        <v>19</v>
      </c>
      <c r="F557" s="223" t="s">
        <v>155</v>
      </c>
      <c r="G557" s="221"/>
      <c r="H557" s="224">
        <v>71.903999999999996</v>
      </c>
      <c r="I557" s="225"/>
      <c r="J557" s="221"/>
      <c r="K557" s="221"/>
      <c r="L557" s="226"/>
      <c r="M557" s="227"/>
      <c r="N557" s="228"/>
      <c r="O557" s="228"/>
      <c r="P557" s="228"/>
      <c r="Q557" s="228"/>
      <c r="R557" s="228"/>
      <c r="S557" s="228"/>
      <c r="T557" s="229"/>
      <c r="AT557" s="230" t="s">
        <v>152</v>
      </c>
      <c r="AU557" s="230" t="s">
        <v>82</v>
      </c>
      <c r="AV557" s="15" t="s">
        <v>146</v>
      </c>
      <c r="AW557" s="15" t="s">
        <v>35</v>
      </c>
      <c r="AX557" s="15" t="s">
        <v>80</v>
      </c>
      <c r="AY557" s="230" t="s">
        <v>139</v>
      </c>
    </row>
    <row r="558" spans="1:65" s="12" customFormat="1" ht="22.9" customHeight="1">
      <c r="B558" s="163"/>
      <c r="C558" s="164"/>
      <c r="D558" s="165" t="s">
        <v>72</v>
      </c>
      <c r="E558" s="177" t="s">
        <v>189</v>
      </c>
      <c r="F558" s="177" t="s">
        <v>692</v>
      </c>
      <c r="G558" s="164"/>
      <c r="H558" s="164"/>
      <c r="I558" s="167"/>
      <c r="J558" s="178">
        <f>BK558</f>
        <v>0</v>
      </c>
      <c r="K558" s="164"/>
      <c r="L558" s="169"/>
      <c r="M558" s="170"/>
      <c r="N558" s="171"/>
      <c r="O558" s="171"/>
      <c r="P558" s="172">
        <f>SUM(P559:P568)</f>
        <v>0</v>
      </c>
      <c r="Q558" s="171"/>
      <c r="R558" s="172">
        <f>SUM(R559:R568)</f>
        <v>0.54774749999999994</v>
      </c>
      <c r="S558" s="171"/>
      <c r="T558" s="173">
        <f>SUM(T559:T568)</f>
        <v>0</v>
      </c>
      <c r="AR558" s="174" t="s">
        <v>80</v>
      </c>
      <c r="AT558" s="175" t="s">
        <v>72</v>
      </c>
      <c r="AU558" s="175" t="s">
        <v>80</v>
      </c>
      <c r="AY558" s="174" t="s">
        <v>139</v>
      </c>
      <c r="BK558" s="176">
        <f>SUM(BK559:BK568)</f>
        <v>0</v>
      </c>
    </row>
    <row r="559" spans="1:65" s="2" customFormat="1" ht="44.25" customHeight="1">
      <c r="A559" s="35"/>
      <c r="B559" s="36"/>
      <c r="C559" s="179" t="s">
        <v>693</v>
      </c>
      <c r="D559" s="179" t="s">
        <v>141</v>
      </c>
      <c r="E559" s="180" t="s">
        <v>694</v>
      </c>
      <c r="F559" s="181" t="s">
        <v>695</v>
      </c>
      <c r="G559" s="182" t="s">
        <v>144</v>
      </c>
      <c r="H559" s="183">
        <v>55.44</v>
      </c>
      <c r="I559" s="184"/>
      <c r="J559" s="185">
        <f>ROUND(I559*H559,2)</f>
        <v>0</v>
      </c>
      <c r="K559" s="181" t="s">
        <v>145</v>
      </c>
      <c r="L559" s="40"/>
      <c r="M559" s="186" t="s">
        <v>19</v>
      </c>
      <c r="N559" s="187" t="s">
        <v>44</v>
      </c>
      <c r="O559" s="65"/>
      <c r="P559" s="188">
        <f>O559*H559</f>
        <v>0</v>
      </c>
      <c r="Q559" s="188">
        <v>8.3499999999999998E-3</v>
      </c>
      <c r="R559" s="188">
        <f>Q559*H559</f>
        <v>0.46292399999999995</v>
      </c>
      <c r="S559" s="188">
        <v>0</v>
      </c>
      <c r="T559" s="189">
        <f>S559*H559</f>
        <v>0</v>
      </c>
      <c r="U559" s="35"/>
      <c r="V559" s="35"/>
      <c r="W559" s="35"/>
      <c r="X559" s="35"/>
      <c r="Y559" s="35"/>
      <c r="Z559" s="35"/>
      <c r="AA559" s="35"/>
      <c r="AB559" s="35"/>
      <c r="AC559" s="35"/>
      <c r="AD559" s="35"/>
      <c r="AE559" s="35"/>
      <c r="AR559" s="190" t="s">
        <v>146</v>
      </c>
      <c r="AT559" s="190" t="s">
        <v>141</v>
      </c>
      <c r="AU559" s="190" t="s">
        <v>82</v>
      </c>
      <c r="AY559" s="18" t="s">
        <v>139</v>
      </c>
      <c r="BE559" s="191">
        <f>IF(N559="základní",J559,0)</f>
        <v>0</v>
      </c>
      <c r="BF559" s="191">
        <f>IF(N559="snížená",J559,0)</f>
        <v>0</v>
      </c>
      <c r="BG559" s="191">
        <f>IF(N559="zákl. přenesená",J559,0)</f>
        <v>0</v>
      </c>
      <c r="BH559" s="191">
        <f>IF(N559="sníž. přenesená",J559,0)</f>
        <v>0</v>
      </c>
      <c r="BI559" s="191">
        <f>IF(N559="nulová",J559,0)</f>
        <v>0</v>
      </c>
      <c r="BJ559" s="18" t="s">
        <v>80</v>
      </c>
      <c r="BK559" s="191">
        <f>ROUND(I559*H559,2)</f>
        <v>0</v>
      </c>
      <c r="BL559" s="18" t="s">
        <v>146</v>
      </c>
      <c r="BM559" s="190" t="s">
        <v>696</v>
      </c>
    </row>
    <row r="560" spans="1:65" s="2" customFormat="1" ht="39">
      <c r="A560" s="35"/>
      <c r="B560" s="36"/>
      <c r="C560" s="37"/>
      <c r="D560" s="192" t="s">
        <v>148</v>
      </c>
      <c r="E560" s="37"/>
      <c r="F560" s="193" t="s">
        <v>697</v>
      </c>
      <c r="G560" s="37"/>
      <c r="H560" s="37"/>
      <c r="I560" s="194"/>
      <c r="J560" s="37"/>
      <c r="K560" s="37"/>
      <c r="L560" s="40"/>
      <c r="M560" s="195"/>
      <c r="N560" s="196"/>
      <c r="O560" s="65"/>
      <c r="P560" s="65"/>
      <c r="Q560" s="65"/>
      <c r="R560" s="65"/>
      <c r="S560" s="65"/>
      <c r="T560" s="66"/>
      <c r="U560" s="35"/>
      <c r="V560" s="35"/>
      <c r="W560" s="35"/>
      <c r="X560" s="35"/>
      <c r="Y560" s="35"/>
      <c r="Z560" s="35"/>
      <c r="AA560" s="35"/>
      <c r="AB560" s="35"/>
      <c r="AC560" s="35"/>
      <c r="AD560" s="35"/>
      <c r="AE560" s="35"/>
      <c r="AT560" s="18" t="s">
        <v>148</v>
      </c>
      <c r="AU560" s="18" t="s">
        <v>82</v>
      </c>
    </row>
    <row r="561" spans="1:65" s="2" customFormat="1" ht="11.25">
      <c r="A561" s="35"/>
      <c r="B561" s="36"/>
      <c r="C561" s="37"/>
      <c r="D561" s="197" t="s">
        <v>150</v>
      </c>
      <c r="E561" s="37"/>
      <c r="F561" s="198" t="s">
        <v>698</v>
      </c>
      <c r="G561" s="37"/>
      <c r="H561" s="37"/>
      <c r="I561" s="194"/>
      <c r="J561" s="37"/>
      <c r="K561" s="37"/>
      <c r="L561" s="40"/>
      <c r="M561" s="195"/>
      <c r="N561" s="196"/>
      <c r="O561" s="65"/>
      <c r="P561" s="65"/>
      <c r="Q561" s="65"/>
      <c r="R561" s="65"/>
      <c r="S561" s="65"/>
      <c r="T561" s="66"/>
      <c r="U561" s="35"/>
      <c r="V561" s="35"/>
      <c r="W561" s="35"/>
      <c r="X561" s="35"/>
      <c r="Y561" s="35"/>
      <c r="Z561" s="35"/>
      <c r="AA561" s="35"/>
      <c r="AB561" s="35"/>
      <c r="AC561" s="35"/>
      <c r="AD561" s="35"/>
      <c r="AE561" s="35"/>
      <c r="AT561" s="18" t="s">
        <v>150</v>
      </c>
      <c r="AU561" s="18" t="s">
        <v>82</v>
      </c>
    </row>
    <row r="562" spans="1:65" s="13" customFormat="1" ht="22.5">
      <c r="B562" s="199"/>
      <c r="C562" s="200"/>
      <c r="D562" s="192" t="s">
        <v>152</v>
      </c>
      <c r="E562" s="201" t="s">
        <v>19</v>
      </c>
      <c r="F562" s="202" t="s">
        <v>699</v>
      </c>
      <c r="G562" s="200"/>
      <c r="H562" s="201" t="s">
        <v>19</v>
      </c>
      <c r="I562" s="203"/>
      <c r="J562" s="200"/>
      <c r="K562" s="200"/>
      <c r="L562" s="204"/>
      <c r="M562" s="205"/>
      <c r="N562" s="206"/>
      <c r="O562" s="206"/>
      <c r="P562" s="206"/>
      <c r="Q562" s="206"/>
      <c r="R562" s="206"/>
      <c r="S562" s="206"/>
      <c r="T562" s="207"/>
      <c r="AT562" s="208" t="s">
        <v>152</v>
      </c>
      <c r="AU562" s="208" t="s">
        <v>82</v>
      </c>
      <c r="AV562" s="13" t="s">
        <v>80</v>
      </c>
      <c r="AW562" s="13" t="s">
        <v>35</v>
      </c>
      <c r="AX562" s="13" t="s">
        <v>73</v>
      </c>
      <c r="AY562" s="208" t="s">
        <v>139</v>
      </c>
    </row>
    <row r="563" spans="1:65" s="14" customFormat="1" ht="11.25">
      <c r="B563" s="209"/>
      <c r="C563" s="210"/>
      <c r="D563" s="192" t="s">
        <v>152</v>
      </c>
      <c r="E563" s="211" t="s">
        <v>19</v>
      </c>
      <c r="F563" s="212" t="s">
        <v>700</v>
      </c>
      <c r="G563" s="210"/>
      <c r="H563" s="213">
        <v>55.44</v>
      </c>
      <c r="I563" s="214"/>
      <c r="J563" s="210"/>
      <c r="K563" s="210"/>
      <c r="L563" s="215"/>
      <c r="M563" s="216"/>
      <c r="N563" s="217"/>
      <c r="O563" s="217"/>
      <c r="P563" s="217"/>
      <c r="Q563" s="217"/>
      <c r="R563" s="217"/>
      <c r="S563" s="217"/>
      <c r="T563" s="218"/>
      <c r="AT563" s="219" t="s">
        <v>152</v>
      </c>
      <c r="AU563" s="219" t="s">
        <v>82</v>
      </c>
      <c r="AV563" s="14" t="s">
        <v>82</v>
      </c>
      <c r="AW563" s="14" t="s">
        <v>35</v>
      </c>
      <c r="AX563" s="14" t="s">
        <v>73</v>
      </c>
      <c r="AY563" s="219" t="s">
        <v>139</v>
      </c>
    </row>
    <row r="564" spans="1:65" s="15" customFormat="1" ht="11.25">
      <c r="B564" s="220"/>
      <c r="C564" s="221"/>
      <c r="D564" s="192" t="s">
        <v>152</v>
      </c>
      <c r="E564" s="222" t="s">
        <v>19</v>
      </c>
      <c r="F564" s="223" t="s">
        <v>155</v>
      </c>
      <c r="G564" s="221"/>
      <c r="H564" s="224">
        <v>55.44</v>
      </c>
      <c r="I564" s="225"/>
      <c r="J564" s="221"/>
      <c r="K564" s="221"/>
      <c r="L564" s="226"/>
      <c r="M564" s="227"/>
      <c r="N564" s="228"/>
      <c r="O564" s="228"/>
      <c r="P564" s="228"/>
      <c r="Q564" s="228"/>
      <c r="R564" s="228"/>
      <c r="S564" s="228"/>
      <c r="T564" s="229"/>
      <c r="AT564" s="230" t="s">
        <v>152</v>
      </c>
      <c r="AU564" s="230" t="s">
        <v>82</v>
      </c>
      <c r="AV564" s="15" t="s">
        <v>146</v>
      </c>
      <c r="AW564" s="15" t="s">
        <v>35</v>
      </c>
      <c r="AX564" s="15" t="s">
        <v>80</v>
      </c>
      <c r="AY564" s="230" t="s">
        <v>139</v>
      </c>
    </row>
    <row r="565" spans="1:65" s="2" customFormat="1" ht="24.2" customHeight="1">
      <c r="A565" s="35"/>
      <c r="B565" s="36"/>
      <c r="C565" s="231" t="s">
        <v>701</v>
      </c>
      <c r="D565" s="231" t="s">
        <v>227</v>
      </c>
      <c r="E565" s="232" t="s">
        <v>702</v>
      </c>
      <c r="F565" s="233" t="s">
        <v>703</v>
      </c>
      <c r="G565" s="234" t="s">
        <v>144</v>
      </c>
      <c r="H565" s="235">
        <v>56.548999999999999</v>
      </c>
      <c r="I565" s="236"/>
      <c r="J565" s="237">
        <f>ROUND(I565*H565,2)</f>
        <v>0</v>
      </c>
      <c r="K565" s="233" t="s">
        <v>145</v>
      </c>
      <c r="L565" s="238"/>
      <c r="M565" s="239" t="s">
        <v>19</v>
      </c>
      <c r="N565" s="240" t="s">
        <v>44</v>
      </c>
      <c r="O565" s="65"/>
      <c r="P565" s="188">
        <f>O565*H565</f>
        <v>0</v>
      </c>
      <c r="Q565" s="188">
        <v>1.5E-3</v>
      </c>
      <c r="R565" s="188">
        <f>Q565*H565</f>
        <v>8.4823499999999996E-2</v>
      </c>
      <c r="S565" s="188">
        <v>0</v>
      </c>
      <c r="T565" s="189">
        <f>S565*H565</f>
        <v>0</v>
      </c>
      <c r="U565" s="35"/>
      <c r="V565" s="35"/>
      <c r="W565" s="35"/>
      <c r="X565" s="35"/>
      <c r="Y565" s="35"/>
      <c r="Z565" s="35"/>
      <c r="AA565" s="35"/>
      <c r="AB565" s="35"/>
      <c r="AC565" s="35"/>
      <c r="AD565" s="35"/>
      <c r="AE565" s="35"/>
      <c r="AR565" s="190" t="s">
        <v>210</v>
      </c>
      <c r="AT565" s="190" t="s">
        <v>227</v>
      </c>
      <c r="AU565" s="190" t="s">
        <v>82</v>
      </c>
      <c r="AY565" s="18" t="s">
        <v>139</v>
      </c>
      <c r="BE565" s="191">
        <f>IF(N565="základní",J565,0)</f>
        <v>0</v>
      </c>
      <c r="BF565" s="191">
        <f>IF(N565="snížená",J565,0)</f>
        <v>0</v>
      </c>
      <c r="BG565" s="191">
        <f>IF(N565="zákl. přenesená",J565,0)</f>
        <v>0</v>
      </c>
      <c r="BH565" s="191">
        <f>IF(N565="sníž. přenesená",J565,0)</f>
        <v>0</v>
      </c>
      <c r="BI565" s="191">
        <f>IF(N565="nulová",J565,0)</f>
        <v>0</v>
      </c>
      <c r="BJ565" s="18" t="s">
        <v>80</v>
      </c>
      <c r="BK565" s="191">
        <f>ROUND(I565*H565,2)</f>
        <v>0</v>
      </c>
      <c r="BL565" s="18" t="s">
        <v>146</v>
      </c>
      <c r="BM565" s="190" t="s">
        <v>704</v>
      </c>
    </row>
    <row r="566" spans="1:65" s="2" customFormat="1" ht="11.25">
      <c r="A566" s="35"/>
      <c r="B566" s="36"/>
      <c r="C566" s="37"/>
      <c r="D566" s="192" t="s">
        <v>148</v>
      </c>
      <c r="E566" s="37"/>
      <c r="F566" s="193" t="s">
        <v>703</v>
      </c>
      <c r="G566" s="37"/>
      <c r="H566" s="37"/>
      <c r="I566" s="194"/>
      <c r="J566" s="37"/>
      <c r="K566" s="37"/>
      <c r="L566" s="40"/>
      <c r="M566" s="195"/>
      <c r="N566" s="196"/>
      <c r="O566" s="65"/>
      <c r="P566" s="65"/>
      <c r="Q566" s="65"/>
      <c r="R566" s="65"/>
      <c r="S566" s="65"/>
      <c r="T566" s="66"/>
      <c r="U566" s="35"/>
      <c r="V566" s="35"/>
      <c r="W566" s="35"/>
      <c r="X566" s="35"/>
      <c r="Y566" s="35"/>
      <c r="Z566" s="35"/>
      <c r="AA566" s="35"/>
      <c r="AB566" s="35"/>
      <c r="AC566" s="35"/>
      <c r="AD566" s="35"/>
      <c r="AE566" s="35"/>
      <c r="AT566" s="18" t="s">
        <v>148</v>
      </c>
      <c r="AU566" s="18" t="s">
        <v>82</v>
      </c>
    </row>
    <row r="567" spans="1:65" s="14" customFormat="1" ht="11.25">
      <c r="B567" s="209"/>
      <c r="C567" s="210"/>
      <c r="D567" s="192" t="s">
        <v>152</v>
      </c>
      <c r="E567" s="211" t="s">
        <v>19</v>
      </c>
      <c r="F567" s="212" t="s">
        <v>705</v>
      </c>
      <c r="G567" s="210"/>
      <c r="H567" s="213">
        <v>56.548999999999999</v>
      </c>
      <c r="I567" s="214"/>
      <c r="J567" s="210"/>
      <c r="K567" s="210"/>
      <c r="L567" s="215"/>
      <c r="M567" s="216"/>
      <c r="N567" s="217"/>
      <c r="O567" s="217"/>
      <c r="P567" s="217"/>
      <c r="Q567" s="217"/>
      <c r="R567" s="217"/>
      <c r="S567" s="217"/>
      <c r="T567" s="218"/>
      <c r="AT567" s="219" t="s">
        <v>152</v>
      </c>
      <c r="AU567" s="219" t="s">
        <v>82</v>
      </c>
      <c r="AV567" s="14" t="s">
        <v>82</v>
      </c>
      <c r="AW567" s="14" t="s">
        <v>35</v>
      </c>
      <c r="AX567" s="14" t="s">
        <v>73</v>
      </c>
      <c r="AY567" s="219" t="s">
        <v>139</v>
      </c>
    </row>
    <row r="568" spans="1:65" s="15" customFormat="1" ht="11.25">
      <c r="B568" s="220"/>
      <c r="C568" s="221"/>
      <c r="D568" s="192" t="s">
        <v>152</v>
      </c>
      <c r="E568" s="222" t="s">
        <v>19</v>
      </c>
      <c r="F568" s="223" t="s">
        <v>155</v>
      </c>
      <c r="G568" s="221"/>
      <c r="H568" s="224">
        <v>56.548999999999999</v>
      </c>
      <c r="I568" s="225"/>
      <c r="J568" s="221"/>
      <c r="K568" s="221"/>
      <c r="L568" s="226"/>
      <c r="M568" s="227"/>
      <c r="N568" s="228"/>
      <c r="O568" s="228"/>
      <c r="P568" s="228"/>
      <c r="Q568" s="228"/>
      <c r="R568" s="228"/>
      <c r="S568" s="228"/>
      <c r="T568" s="229"/>
      <c r="AT568" s="230" t="s">
        <v>152</v>
      </c>
      <c r="AU568" s="230" t="s">
        <v>82</v>
      </c>
      <c r="AV568" s="15" t="s">
        <v>146</v>
      </c>
      <c r="AW568" s="15" t="s">
        <v>35</v>
      </c>
      <c r="AX568" s="15" t="s">
        <v>80</v>
      </c>
      <c r="AY568" s="230" t="s">
        <v>139</v>
      </c>
    </row>
    <row r="569" spans="1:65" s="12" customFormat="1" ht="22.9" customHeight="1">
      <c r="B569" s="163"/>
      <c r="C569" s="164"/>
      <c r="D569" s="165" t="s">
        <v>72</v>
      </c>
      <c r="E569" s="177" t="s">
        <v>219</v>
      </c>
      <c r="F569" s="177" t="s">
        <v>706</v>
      </c>
      <c r="G569" s="164"/>
      <c r="H569" s="164"/>
      <c r="I569" s="167"/>
      <c r="J569" s="178">
        <f>BK569</f>
        <v>0</v>
      </c>
      <c r="K569" s="164"/>
      <c r="L569" s="169"/>
      <c r="M569" s="170"/>
      <c r="N569" s="171"/>
      <c r="O569" s="171"/>
      <c r="P569" s="172">
        <f>SUM(P570:P682)</f>
        <v>0</v>
      </c>
      <c r="Q569" s="171"/>
      <c r="R569" s="172">
        <f>SUM(R570:R682)</f>
        <v>17.77872666</v>
      </c>
      <c r="S569" s="171"/>
      <c r="T569" s="173">
        <f>SUM(T570:T682)</f>
        <v>216.70159999999998</v>
      </c>
      <c r="AR569" s="174" t="s">
        <v>80</v>
      </c>
      <c r="AT569" s="175" t="s">
        <v>72</v>
      </c>
      <c r="AU569" s="175" t="s">
        <v>80</v>
      </c>
      <c r="AY569" s="174" t="s">
        <v>139</v>
      </c>
      <c r="BK569" s="176">
        <f>SUM(BK570:BK682)</f>
        <v>0</v>
      </c>
    </row>
    <row r="570" spans="1:65" s="2" customFormat="1" ht="16.5" customHeight="1">
      <c r="A570" s="35"/>
      <c r="B570" s="36"/>
      <c r="C570" s="179" t="s">
        <v>707</v>
      </c>
      <c r="D570" s="179" t="s">
        <v>141</v>
      </c>
      <c r="E570" s="180" t="s">
        <v>708</v>
      </c>
      <c r="F570" s="181" t="s">
        <v>709</v>
      </c>
      <c r="G570" s="182" t="s">
        <v>158</v>
      </c>
      <c r="H570" s="183">
        <v>20.6</v>
      </c>
      <c r="I570" s="184"/>
      <c r="J570" s="185">
        <f>ROUND(I570*H570,2)</f>
        <v>0</v>
      </c>
      <c r="K570" s="181" t="s">
        <v>145</v>
      </c>
      <c r="L570" s="40"/>
      <c r="M570" s="186" t="s">
        <v>19</v>
      </c>
      <c r="N570" s="187" t="s">
        <v>44</v>
      </c>
      <c r="O570" s="65"/>
      <c r="P570" s="188">
        <f>O570*H570</f>
        <v>0</v>
      </c>
      <c r="Q570" s="188">
        <v>1.17E-3</v>
      </c>
      <c r="R570" s="188">
        <f>Q570*H570</f>
        <v>2.4102000000000002E-2</v>
      </c>
      <c r="S570" s="188">
        <v>0</v>
      </c>
      <c r="T570" s="189">
        <f>S570*H570</f>
        <v>0</v>
      </c>
      <c r="U570" s="35"/>
      <c r="V570" s="35"/>
      <c r="W570" s="35"/>
      <c r="X570" s="35"/>
      <c r="Y570" s="35"/>
      <c r="Z570" s="35"/>
      <c r="AA570" s="35"/>
      <c r="AB570" s="35"/>
      <c r="AC570" s="35"/>
      <c r="AD570" s="35"/>
      <c r="AE570" s="35"/>
      <c r="AR570" s="190" t="s">
        <v>146</v>
      </c>
      <c r="AT570" s="190" t="s">
        <v>141</v>
      </c>
      <c r="AU570" s="190" t="s">
        <v>82</v>
      </c>
      <c r="AY570" s="18" t="s">
        <v>139</v>
      </c>
      <c r="BE570" s="191">
        <f>IF(N570="základní",J570,0)</f>
        <v>0</v>
      </c>
      <c r="BF570" s="191">
        <f>IF(N570="snížená",J570,0)</f>
        <v>0</v>
      </c>
      <c r="BG570" s="191">
        <f>IF(N570="zákl. přenesená",J570,0)</f>
        <v>0</v>
      </c>
      <c r="BH570" s="191">
        <f>IF(N570="sníž. přenesená",J570,0)</f>
        <v>0</v>
      </c>
      <c r="BI570" s="191">
        <f>IF(N570="nulová",J570,0)</f>
        <v>0</v>
      </c>
      <c r="BJ570" s="18" t="s">
        <v>80</v>
      </c>
      <c r="BK570" s="191">
        <f>ROUND(I570*H570,2)</f>
        <v>0</v>
      </c>
      <c r="BL570" s="18" t="s">
        <v>146</v>
      </c>
      <c r="BM570" s="190" t="s">
        <v>710</v>
      </c>
    </row>
    <row r="571" spans="1:65" s="2" customFormat="1" ht="11.25">
      <c r="A571" s="35"/>
      <c r="B571" s="36"/>
      <c r="C571" s="37"/>
      <c r="D571" s="192" t="s">
        <v>148</v>
      </c>
      <c r="E571" s="37"/>
      <c r="F571" s="193" t="s">
        <v>711</v>
      </c>
      <c r="G571" s="37"/>
      <c r="H571" s="37"/>
      <c r="I571" s="194"/>
      <c r="J571" s="37"/>
      <c r="K571" s="37"/>
      <c r="L571" s="40"/>
      <c r="M571" s="195"/>
      <c r="N571" s="196"/>
      <c r="O571" s="65"/>
      <c r="P571" s="65"/>
      <c r="Q571" s="65"/>
      <c r="R571" s="65"/>
      <c r="S571" s="65"/>
      <c r="T571" s="66"/>
      <c r="U571" s="35"/>
      <c r="V571" s="35"/>
      <c r="W571" s="35"/>
      <c r="X571" s="35"/>
      <c r="Y571" s="35"/>
      <c r="Z571" s="35"/>
      <c r="AA571" s="35"/>
      <c r="AB571" s="35"/>
      <c r="AC571" s="35"/>
      <c r="AD571" s="35"/>
      <c r="AE571" s="35"/>
      <c r="AT571" s="18" t="s">
        <v>148</v>
      </c>
      <c r="AU571" s="18" t="s">
        <v>82</v>
      </c>
    </row>
    <row r="572" spans="1:65" s="2" customFormat="1" ht="11.25">
      <c r="A572" s="35"/>
      <c r="B572" s="36"/>
      <c r="C572" s="37"/>
      <c r="D572" s="197" t="s">
        <v>150</v>
      </c>
      <c r="E572" s="37"/>
      <c r="F572" s="198" t="s">
        <v>712</v>
      </c>
      <c r="G572" s="37"/>
      <c r="H572" s="37"/>
      <c r="I572" s="194"/>
      <c r="J572" s="37"/>
      <c r="K572" s="37"/>
      <c r="L572" s="40"/>
      <c r="M572" s="195"/>
      <c r="N572" s="196"/>
      <c r="O572" s="65"/>
      <c r="P572" s="65"/>
      <c r="Q572" s="65"/>
      <c r="R572" s="65"/>
      <c r="S572" s="65"/>
      <c r="T572" s="66"/>
      <c r="U572" s="35"/>
      <c r="V572" s="35"/>
      <c r="W572" s="35"/>
      <c r="X572" s="35"/>
      <c r="Y572" s="35"/>
      <c r="Z572" s="35"/>
      <c r="AA572" s="35"/>
      <c r="AB572" s="35"/>
      <c r="AC572" s="35"/>
      <c r="AD572" s="35"/>
      <c r="AE572" s="35"/>
      <c r="AT572" s="18" t="s">
        <v>150</v>
      </c>
      <c r="AU572" s="18" t="s">
        <v>82</v>
      </c>
    </row>
    <row r="573" spans="1:65" s="13" customFormat="1" ht="11.25">
      <c r="B573" s="199"/>
      <c r="C573" s="200"/>
      <c r="D573" s="192" t="s">
        <v>152</v>
      </c>
      <c r="E573" s="201" t="s">
        <v>19</v>
      </c>
      <c r="F573" s="202" t="s">
        <v>713</v>
      </c>
      <c r="G573" s="200"/>
      <c r="H573" s="201" t="s">
        <v>19</v>
      </c>
      <c r="I573" s="203"/>
      <c r="J573" s="200"/>
      <c r="K573" s="200"/>
      <c r="L573" s="204"/>
      <c r="M573" s="205"/>
      <c r="N573" s="206"/>
      <c r="O573" s="206"/>
      <c r="P573" s="206"/>
      <c r="Q573" s="206"/>
      <c r="R573" s="206"/>
      <c r="S573" s="206"/>
      <c r="T573" s="207"/>
      <c r="AT573" s="208" t="s">
        <v>152</v>
      </c>
      <c r="AU573" s="208" t="s">
        <v>82</v>
      </c>
      <c r="AV573" s="13" t="s">
        <v>80</v>
      </c>
      <c r="AW573" s="13" t="s">
        <v>35</v>
      </c>
      <c r="AX573" s="13" t="s">
        <v>73</v>
      </c>
      <c r="AY573" s="208" t="s">
        <v>139</v>
      </c>
    </row>
    <row r="574" spans="1:65" s="14" customFormat="1" ht="11.25">
      <c r="B574" s="209"/>
      <c r="C574" s="210"/>
      <c r="D574" s="192" t="s">
        <v>152</v>
      </c>
      <c r="E574" s="211" t="s">
        <v>19</v>
      </c>
      <c r="F574" s="212" t="s">
        <v>714</v>
      </c>
      <c r="G574" s="210"/>
      <c r="H574" s="213">
        <v>9.8000000000000007</v>
      </c>
      <c r="I574" s="214"/>
      <c r="J574" s="210"/>
      <c r="K574" s="210"/>
      <c r="L574" s="215"/>
      <c r="M574" s="216"/>
      <c r="N574" s="217"/>
      <c r="O574" s="217"/>
      <c r="P574" s="217"/>
      <c r="Q574" s="217"/>
      <c r="R574" s="217"/>
      <c r="S574" s="217"/>
      <c r="T574" s="218"/>
      <c r="AT574" s="219" t="s">
        <v>152</v>
      </c>
      <c r="AU574" s="219" t="s">
        <v>82</v>
      </c>
      <c r="AV574" s="14" t="s">
        <v>82</v>
      </c>
      <c r="AW574" s="14" t="s">
        <v>35</v>
      </c>
      <c r="AX574" s="14" t="s">
        <v>73</v>
      </c>
      <c r="AY574" s="219" t="s">
        <v>139</v>
      </c>
    </row>
    <row r="575" spans="1:65" s="13" customFormat="1" ht="11.25">
      <c r="B575" s="199"/>
      <c r="C575" s="200"/>
      <c r="D575" s="192" t="s">
        <v>152</v>
      </c>
      <c r="E575" s="201" t="s">
        <v>19</v>
      </c>
      <c r="F575" s="202" t="s">
        <v>715</v>
      </c>
      <c r="G575" s="200"/>
      <c r="H575" s="201" t="s">
        <v>19</v>
      </c>
      <c r="I575" s="203"/>
      <c r="J575" s="200"/>
      <c r="K575" s="200"/>
      <c r="L575" s="204"/>
      <c r="M575" s="205"/>
      <c r="N575" s="206"/>
      <c r="O575" s="206"/>
      <c r="P575" s="206"/>
      <c r="Q575" s="206"/>
      <c r="R575" s="206"/>
      <c r="S575" s="206"/>
      <c r="T575" s="207"/>
      <c r="AT575" s="208" t="s">
        <v>152</v>
      </c>
      <c r="AU575" s="208" t="s">
        <v>82</v>
      </c>
      <c r="AV575" s="13" t="s">
        <v>80</v>
      </c>
      <c r="AW575" s="13" t="s">
        <v>35</v>
      </c>
      <c r="AX575" s="13" t="s">
        <v>73</v>
      </c>
      <c r="AY575" s="208" t="s">
        <v>139</v>
      </c>
    </row>
    <row r="576" spans="1:65" s="14" customFormat="1" ht="11.25">
      <c r="B576" s="209"/>
      <c r="C576" s="210"/>
      <c r="D576" s="192" t="s">
        <v>152</v>
      </c>
      <c r="E576" s="211" t="s">
        <v>19</v>
      </c>
      <c r="F576" s="212" t="s">
        <v>716</v>
      </c>
      <c r="G576" s="210"/>
      <c r="H576" s="213">
        <v>10.8</v>
      </c>
      <c r="I576" s="214"/>
      <c r="J576" s="210"/>
      <c r="K576" s="210"/>
      <c r="L576" s="215"/>
      <c r="M576" s="216"/>
      <c r="N576" s="217"/>
      <c r="O576" s="217"/>
      <c r="P576" s="217"/>
      <c r="Q576" s="217"/>
      <c r="R576" s="217"/>
      <c r="S576" s="217"/>
      <c r="T576" s="218"/>
      <c r="AT576" s="219" t="s">
        <v>152</v>
      </c>
      <c r="AU576" s="219" t="s">
        <v>82</v>
      </c>
      <c r="AV576" s="14" t="s">
        <v>82</v>
      </c>
      <c r="AW576" s="14" t="s">
        <v>35</v>
      </c>
      <c r="AX576" s="14" t="s">
        <v>73</v>
      </c>
      <c r="AY576" s="219" t="s">
        <v>139</v>
      </c>
    </row>
    <row r="577" spans="1:65" s="15" customFormat="1" ht="11.25">
      <c r="B577" s="220"/>
      <c r="C577" s="221"/>
      <c r="D577" s="192" t="s">
        <v>152</v>
      </c>
      <c r="E577" s="222" t="s">
        <v>19</v>
      </c>
      <c r="F577" s="223" t="s">
        <v>155</v>
      </c>
      <c r="G577" s="221"/>
      <c r="H577" s="224">
        <v>20.6</v>
      </c>
      <c r="I577" s="225"/>
      <c r="J577" s="221"/>
      <c r="K577" s="221"/>
      <c r="L577" s="226"/>
      <c r="M577" s="227"/>
      <c r="N577" s="228"/>
      <c r="O577" s="228"/>
      <c r="P577" s="228"/>
      <c r="Q577" s="228"/>
      <c r="R577" s="228"/>
      <c r="S577" s="228"/>
      <c r="T577" s="229"/>
      <c r="AT577" s="230" t="s">
        <v>152</v>
      </c>
      <c r="AU577" s="230" t="s">
        <v>82</v>
      </c>
      <c r="AV577" s="15" t="s">
        <v>146</v>
      </c>
      <c r="AW577" s="15" t="s">
        <v>35</v>
      </c>
      <c r="AX577" s="15" t="s">
        <v>80</v>
      </c>
      <c r="AY577" s="230" t="s">
        <v>139</v>
      </c>
    </row>
    <row r="578" spans="1:65" s="2" customFormat="1" ht="21.75" customHeight="1">
      <c r="A578" s="35"/>
      <c r="B578" s="36"/>
      <c r="C578" s="231" t="s">
        <v>717</v>
      </c>
      <c r="D578" s="231" t="s">
        <v>227</v>
      </c>
      <c r="E578" s="232" t="s">
        <v>718</v>
      </c>
      <c r="F578" s="233" t="s">
        <v>719</v>
      </c>
      <c r="G578" s="234" t="s">
        <v>230</v>
      </c>
      <c r="H578" s="235">
        <v>0.122</v>
      </c>
      <c r="I578" s="236"/>
      <c r="J578" s="237">
        <f>ROUND(I578*H578,2)</f>
        <v>0</v>
      </c>
      <c r="K578" s="233" t="s">
        <v>145</v>
      </c>
      <c r="L578" s="238"/>
      <c r="M578" s="239" t="s">
        <v>19</v>
      </c>
      <c r="N578" s="240" t="s">
        <v>44</v>
      </c>
      <c r="O578" s="65"/>
      <c r="P578" s="188">
        <f>O578*H578</f>
        <v>0</v>
      </c>
      <c r="Q578" s="188">
        <v>1</v>
      </c>
      <c r="R578" s="188">
        <f>Q578*H578</f>
        <v>0.122</v>
      </c>
      <c r="S578" s="188">
        <v>0</v>
      </c>
      <c r="T578" s="189">
        <f>S578*H578</f>
        <v>0</v>
      </c>
      <c r="U578" s="35"/>
      <c r="V578" s="35"/>
      <c r="W578" s="35"/>
      <c r="X578" s="35"/>
      <c r="Y578" s="35"/>
      <c r="Z578" s="35"/>
      <c r="AA578" s="35"/>
      <c r="AB578" s="35"/>
      <c r="AC578" s="35"/>
      <c r="AD578" s="35"/>
      <c r="AE578" s="35"/>
      <c r="AR578" s="190" t="s">
        <v>406</v>
      </c>
      <c r="AT578" s="190" t="s">
        <v>227</v>
      </c>
      <c r="AU578" s="190" t="s">
        <v>82</v>
      </c>
      <c r="AY578" s="18" t="s">
        <v>139</v>
      </c>
      <c r="BE578" s="191">
        <f>IF(N578="základní",J578,0)</f>
        <v>0</v>
      </c>
      <c r="BF578" s="191">
        <f>IF(N578="snížená",J578,0)</f>
        <v>0</v>
      </c>
      <c r="BG578" s="191">
        <f>IF(N578="zákl. přenesená",J578,0)</f>
        <v>0</v>
      </c>
      <c r="BH578" s="191">
        <f>IF(N578="sníž. přenesená",J578,0)</f>
        <v>0</v>
      </c>
      <c r="BI578" s="191">
        <f>IF(N578="nulová",J578,0)</f>
        <v>0</v>
      </c>
      <c r="BJ578" s="18" t="s">
        <v>80</v>
      </c>
      <c r="BK578" s="191">
        <f>ROUND(I578*H578,2)</f>
        <v>0</v>
      </c>
      <c r="BL578" s="18" t="s">
        <v>285</v>
      </c>
      <c r="BM578" s="190" t="s">
        <v>720</v>
      </c>
    </row>
    <row r="579" spans="1:65" s="2" customFormat="1" ht="11.25">
      <c r="A579" s="35"/>
      <c r="B579" s="36"/>
      <c r="C579" s="37"/>
      <c r="D579" s="192" t="s">
        <v>148</v>
      </c>
      <c r="E579" s="37"/>
      <c r="F579" s="193" t="s">
        <v>719</v>
      </c>
      <c r="G579" s="37"/>
      <c r="H579" s="37"/>
      <c r="I579" s="194"/>
      <c r="J579" s="37"/>
      <c r="K579" s="37"/>
      <c r="L579" s="40"/>
      <c r="M579" s="195"/>
      <c r="N579" s="196"/>
      <c r="O579" s="65"/>
      <c r="P579" s="65"/>
      <c r="Q579" s="65"/>
      <c r="R579" s="65"/>
      <c r="S579" s="65"/>
      <c r="T579" s="66"/>
      <c r="U579" s="35"/>
      <c r="V579" s="35"/>
      <c r="W579" s="35"/>
      <c r="X579" s="35"/>
      <c r="Y579" s="35"/>
      <c r="Z579" s="35"/>
      <c r="AA579" s="35"/>
      <c r="AB579" s="35"/>
      <c r="AC579" s="35"/>
      <c r="AD579" s="35"/>
      <c r="AE579" s="35"/>
      <c r="AT579" s="18" t="s">
        <v>148</v>
      </c>
      <c r="AU579" s="18" t="s">
        <v>82</v>
      </c>
    </row>
    <row r="580" spans="1:65" s="13" customFormat="1" ht="11.25">
      <c r="B580" s="199"/>
      <c r="C580" s="200"/>
      <c r="D580" s="192" t="s">
        <v>152</v>
      </c>
      <c r="E580" s="201" t="s">
        <v>19</v>
      </c>
      <c r="F580" s="202" t="s">
        <v>721</v>
      </c>
      <c r="G580" s="200"/>
      <c r="H580" s="201" t="s">
        <v>19</v>
      </c>
      <c r="I580" s="203"/>
      <c r="J580" s="200"/>
      <c r="K580" s="200"/>
      <c r="L580" s="204"/>
      <c r="M580" s="205"/>
      <c r="N580" s="206"/>
      <c r="O580" s="206"/>
      <c r="P580" s="206"/>
      <c r="Q580" s="206"/>
      <c r="R580" s="206"/>
      <c r="S580" s="206"/>
      <c r="T580" s="207"/>
      <c r="AT580" s="208" t="s">
        <v>152</v>
      </c>
      <c r="AU580" s="208" t="s">
        <v>82</v>
      </c>
      <c r="AV580" s="13" t="s">
        <v>80</v>
      </c>
      <c r="AW580" s="13" t="s">
        <v>35</v>
      </c>
      <c r="AX580" s="13" t="s">
        <v>73</v>
      </c>
      <c r="AY580" s="208" t="s">
        <v>139</v>
      </c>
    </row>
    <row r="581" spans="1:65" s="14" customFormat="1" ht="11.25">
      <c r="B581" s="209"/>
      <c r="C581" s="210"/>
      <c r="D581" s="192" t="s">
        <v>152</v>
      </c>
      <c r="E581" s="211" t="s">
        <v>19</v>
      </c>
      <c r="F581" s="212" t="s">
        <v>722</v>
      </c>
      <c r="G581" s="210"/>
      <c r="H581" s="213">
        <v>0.122</v>
      </c>
      <c r="I581" s="214"/>
      <c r="J581" s="210"/>
      <c r="K581" s="210"/>
      <c r="L581" s="215"/>
      <c r="M581" s="216"/>
      <c r="N581" s="217"/>
      <c r="O581" s="217"/>
      <c r="P581" s="217"/>
      <c r="Q581" s="217"/>
      <c r="R581" s="217"/>
      <c r="S581" s="217"/>
      <c r="T581" s="218"/>
      <c r="AT581" s="219" t="s">
        <v>152</v>
      </c>
      <c r="AU581" s="219" t="s">
        <v>82</v>
      </c>
      <c r="AV581" s="14" t="s">
        <v>82</v>
      </c>
      <c r="AW581" s="14" t="s">
        <v>35</v>
      </c>
      <c r="AX581" s="14" t="s">
        <v>73</v>
      </c>
      <c r="AY581" s="219" t="s">
        <v>139</v>
      </c>
    </row>
    <row r="582" spans="1:65" s="15" customFormat="1" ht="11.25">
      <c r="B582" s="220"/>
      <c r="C582" s="221"/>
      <c r="D582" s="192" t="s">
        <v>152</v>
      </c>
      <c r="E582" s="222" t="s">
        <v>19</v>
      </c>
      <c r="F582" s="223" t="s">
        <v>155</v>
      </c>
      <c r="G582" s="221"/>
      <c r="H582" s="224">
        <v>0.122</v>
      </c>
      <c r="I582" s="225"/>
      <c r="J582" s="221"/>
      <c r="K582" s="221"/>
      <c r="L582" s="226"/>
      <c r="M582" s="227"/>
      <c r="N582" s="228"/>
      <c r="O582" s="228"/>
      <c r="P582" s="228"/>
      <c r="Q582" s="228"/>
      <c r="R582" s="228"/>
      <c r="S582" s="228"/>
      <c r="T582" s="229"/>
      <c r="AT582" s="230" t="s">
        <v>152</v>
      </c>
      <c r="AU582" s="230" t="s">
        <v>82</v>
      </c>
      <c r="AV582" s="15" t="s">
        <v>146</v>
      </c>
      <c r="AW582" s="15" t="s">
        <v>35</v>
      </c>
      <c r="AX582" s="15" t="s">
        <v>80</v>
      </c>
      <c r="AY582" s="230" t="s">
        <v>139</v>
      </c>
    </row>
    <row r="583" spans="1:65" s="2" customFormat="1" ht="24.2" customHeight="1">
      <c r="A583" s="35"/>
      <c r="B583" s="36"/>
      <c r="C583" s="231" t="s">
        <v>723</v>
      </c>
      <c r="D583" s="231" t="s">
        <v>227</v>
      </c>
      <c r="E583" s="232" t="s">
        <v>724</v>
      </c>
      <c r="F583" s="233" t="s">
        <v>725</v>
      </c>
      <c r="G583" s="234" t="s">
        <v>230</v>
      </c>
      <c r="H583" s="235">
        <v>0.13200000000000001</v>
      </c>
      <c r="I583" s="236"/>
      <c r="J583" s="237">
        <f>ROUND(I583*H583,2)</f>
        <v>0</v>
      </c>
      <c r="K583" s="233" t="s">
        <v>145</v>
      </c>
      <c r="L583" s="238"/>
      <c r="M583" s="239" t="s">
        <v>19</v>
      </c>
      <c r="N583" s="240" t="s">
        <v>44</v>
      </c>
      <c r="O583" s="65"/>
      <c r="P583" s="188">
        <f>O583*H583</f>
        <v>0</v>
      </c>
      <c r="Q583" s="188">
        <v>1</v>
      </c>
      <c r="R583" s="188">
        <f>Q583*H583</f>
        <v>0.13200000000000001</v>
      </c>
      <c r="S583" s="188">
        <v>0</v>
      </c>
      <c r="T583" s="189">
        <f>S583*H583</f>
        <v>0</v>
      </c>
      <c r="U583" s="35"/>
      <c r="V583" s="35"/>
      <c r="W583" s="35"/>
      <c r="X583" s="35"/>
      <c r="Y583" s="35"/>
      <c r="Z583" s="35"/>
      <c r="AA583" s="35"/>
      <c r="AB583" s="35"/>
      <c r="AC583" s="35"/>
      <c r="AD583" s="35"/>
      <c r="AE583" s="35"/>
      <c r="AR583" s="190" t="s">
        <v>406</v>
      </c>
      <c r="AT583" s="190" t="s">
        <v>227</v>
      </c>
      <c r="AU583" s="190" t="s">
        <v>82</v>
      </c>
      <c r="AY583" s="18" t="s">
        <v>139</v>
      </c>
      <c r="BE583" s="191">
        <f>IF(N583="základní",J583,0)</f>
        <v>0</v>
      </c>
      <c r="BF583" s="191">
        <f>IF(N583="snížená",J583,0)</f>
        <v>0</v>
      </c>
      <c r="BG583" s="191">
        <f>IF(N583="zákl. přenesená",J583,0)</f>
        <v>0</v>
      </c>
      <c r="BH583" s="191">
        <f>IF(N583="sníž. přenesená",J583,0)</f>
        <v>0</v>
      </c>
      <c r="BI583" s="191">
        <f>IF(N583="nulová",J583,0)</f>
        <v>0</v>
      </c>
      <c r="BJ583" s="18" t="s">
        <v>80</v>
      </c>
      <c r="BK583" s="191">
        <f>ROUND(I583*H583,2)</f>
        <v>0</v>
      </c>
      <c r="BL583" s="18" t="s">
        <v>285</v>
      </c>
      <c r="BM583" s="190" t="s">
        <v>726</v>
      </c>
    </row>
    <row r="584" spans="1:65" s="2" customFormat="1" ht="11.25">
      <c r="A584" s="35"/>
      <c r="B584" s="36"/>
      <c r="C584" s="37"/>
      <c r="D584" s="192" t="s">
        <v>148</v>
      </c>
      <c r="E584" s="37"/>
      <c r="F584" s="193" t="s">
        <v>725</v>
      </c>
      <c r="G584" s="37"/>
      <c r="H584" s="37"/>
      <c r="I584" s="194"/>
      <c r="J584" s="37"/>
      <c r="K584" s="37"/>
      <c r="L584" s="40"/>
      <c r="M584" s="195"/>
      <c r="N584" s="196"/>
      <c r="O584" s="65"/>
      <c r="P584" s="65"/>
      <c r="Q584" s="65"/>
      <c r="R584" s="65"/>
      <c r="S584" s="65"/>
      <c r="T584" s="66"/>
      <c r="U584" s="35"/>
      <c r="V584" s="35"/>
      <c r="W584" s="35"/>
      <c r="X584" s="35"/>
      <c r="Y584" s="35"/>
      <c r="Z584" s="35"/>
      <c r="AA584" s="35"/>
      <c r="AB584" s="35"/>
      <c r="AC584" s="35"/>
      <c r="AD584" s="35"/>
      <c r="AE584" s="35"/>
      <c r="AT584" s="18" t="s">
        <v>148</v>
      </c>
      <c r="AU584" s="18" t="s">
        <v>82</v>
      </c>
    </row>
    <row r="585" spans="1:65" s="14" customFormat="1" ht="11.25">
      <c r="B585" s="209"/>
      <c r="C585" s="210"/>
      <c r="D585" s="192" t="s">
        <v>152</v>
      </c>
      <c r="E585" s="211" t="s">
        <v>19</v>
      </c>
      <c r="F585" s="212" t="s">
        <v>727</v>
      </c>
      <c r="G585" s="210"/>
      <c r="H585" s="213">
        <v>0.13200000000000001</v>
      </c>
      <c r="I585" s="214"/>
      <c r="J585" s="210"/>
      <c r="K585" s="210"/>
      <c r="L585" s="215"/>
      <c r="M585" s="216"/>
      <c r="N585" s="217"/>
      <c r="O585" s="217"/>
      <c r="P585" s="217"/>
      <c r="Q585" s="217"/>
      <c r="R585" s="217"/>
      <c r="S585" s="217"/>
      <c r="T585" s="218"/>
      <c r="AT585" s="219" t="s">
        <v>152</v>
      </c>
      <c r="AU585" s="219" t="s">
        <v>82</v>
      </c>
      <c r="AV585" s="14" t="s">
        <v>82</v>
      </c>
      <c r="AW585" s="14" t="s">
        <v>35</v>
      </c>
      <c r="AX585" s="14" t="s">
        <v>73</v>
      </c>
      <c r="AY585" s="219" t="s">
        <v>139</v>
      </c>
    </row>
    <row r="586" spans="1:65" s="15" customFormat="1" ht="11.25">
      <c r="B586" s="220"/>
      <c r="C586" s="221"/>
      <c r="D586" s="192" t="s">
        <v>152</v>
      </c>
      <c r="E586" s="222" t="s">
        <v>19</v>
      </c>
      <c r="F586" s="223" t="s">
        <v>155</v>
      </c>
      <c r="G586" s="221"/>
      <c r="H586" s="224">
        <v>0.13200000000000001</v>
      </c>
      <c r="I586" s="225"/>
      <c r="J586" s="221"/>
      <c r="K586" s="221"/>
      <c r="L586" s="226"/>
      <c r="M586" s="227"/>
      <c r="N586" s="228"/>
      <c r="O586" s="228"/>
      <c r="P586" s="228"/>
      <c r="Q586" s="228"/>
      <c r="R586" s="228"/>
      <c r="S586" s="228"/>
      <c r="T586" s="229"/>
      <c r="AT586" s="230" t="s">
        <v>152</v>
      </c>
      <c r="AU586" s="230" t="s">
        <v>82</v>
      </c>
      <c r="AV586" s="15" t="s">
        <v>146</v>
      </c>
      <c r="AW586" s="15" t="s">
        <v>35</v>
      </c>
      <c r="AX586" s="15" t="s">
        <v>80</v>
      </c>
      <c r="AY586" s="230" t="s">
        <v>139</v>
      </c>
    </row>
    <row r="587" spans="1:65" s="2" customFormat="1" ht="24.2" customHeight="1">
      <c r="A587" s="35"/>
      <c r="B587" s="36"/>
      <c r="C587" s="231" t="s">
        <v>728</v>
      </c>
      <c r="D587" s="231" t="s">
        <v>227</v>
      </c>
      <c r="E587" s="232" t="s">
        <v>729</v>
      </c>
      <c r="F587" s="233" t="s">
        <v>730</v>
      </c>
      <c r="G587" s="234" t="s">
        <v>230</v>
      </c>
      <c r="H587" s="235">
        <v>0.1</v>
      </c>
      <c r="I587" s="236"/>
      <c r="J587" s="237">
        <f>ROUND(I587*H587,2)</f>
        <v>0</v>
      </c>
      <c r="K587" s="233" t="s">
        <v>145</v>
      </c>
      <c r="L587" s="238"/>
      <c r="M587" s="239" t="s">
        <v>19</v>
      </c>
      <c r="N587" s="240" t="s">
        <v>44</v>
      </c>
      <c r="O587" s="65"/>
      <c r="P587" s="188">
        <f>O587*H587</f>
        <v>0</v>
      </c>
      <c r="Q587" s="188">
        <v>1</v>
      </c>
      <c r="R587" s="188">
        <f>Q587*H587</f>
        <v>0.1</v>
      </c>
      <c r="S587" s="188">
        <v>0</v>
      </c>
      <c r="T587" s="189">
        <f>S587*H587</f>
        <v>0</v>
      </c>
      <c r="U587" s="35"/>
      <c r="V587" s="35"/>
      <c r="W587" s="35"/>
      <c r="X587" s="35"/>
      <c r="Y587" s="35"/>
      <c r="Z587" s="35"/>
      <c r="AA587" s="35"/>
      <c r="AB587" s="35"/>
      <c r="AC587" s="35"/>
      <c r="AD587" s="35"/>
      <c r="AE587" s="35"/>
      <c r="AR587" s="190" t="s">
        <v>406</v>
      </c>
      <c r="AT587" s="190" t="s">
        <v>227</v>
      </c>
      <c r="AU587" s="190" t="s">
        <v>82</v>
      </c>
      <c r="AY587" s="18" t="s">
        <v>139</v>
      </c>
      <c r="BE587" s="191">
        <f>IF(N587="základní",J587,0)</f>
        <v>0</v>
      </c>
      <c r="BF587" s="191">
        <f>IF(N587="snížená",J587,0)</f>
        <v>0</v>
      </c>
      <c r="BG587" s="191">
        <f>IF(N587="zákl. přenesená",J587,0)</f>
        <v>0</v>
      </c>
      <c r="BH587" s="191">
        <f>IF(N587="sníž. přenesená",J587,0)</f>
        <v>0</v>
      </c>
      <c r="BI587" s="191">
        <f>IF(N587="nulová",J587,0)</f>
        <v>0</v>
      </c>
      <c r="BJ587" s="18" t="s">
        <v>80</v>
      </c>
      <c r="BK587" s="191">
        <f>ROUND(I587*H587,2)</f>
        <v>0</v>
      </c>
      <c r="BL587" s="18" t="s">
        <v>285</v>
      </c>
      <c r="BM587" s="190" t="s">
        <v>731</v>
      </c>
    </row>
    <row r="588" spans="1:65" s="2" customFormat="1" ht="11.25">
      <c r="A588" s="35"/>
      <c r="B588" s="36"/>
      <c r="C588" s="37"/>
      <c r="D588" s="192" t="s">
        <v>148</v>
      </c>
      <c r="E588" s="37"/>
      <c r="F588" s="193" t="s">
        <v>730</v>
      </c>
      <c r="G588" s="37"/>
      <c r="H588" s="37"/>
      <c r="I588" s="194"/>
      <c r="J588" s="37"/>
      <c r="K588" s="37"/>
      <c r="L588" s="40"/>
      <c r="M588" s="195"/>
      <c r="N588" s="196"/>
      <c r="O588" s="65"/>
      <c r="P588" s="65"/>
      <c r="Q588" s="65"/>
      <c r="R588" s="65"/>
      <c r="S588" s="65"/>
      <c r="T588" s="66"/>
      <c r="U588" s="35"/>
      <c r="V588" s="35"/>
      <c r="W588" s="35"/>
      <c r="X588" s="35"/>
      <c r="Y588" s="35"/>
      <c r="Z588" s="35"/>
      <c r="AA588" s="35"/>
      <c r="AB588" s="35"/>
      <c r="AC588" s="35"/>
      <c r="AD588" s="35"/>
      <c r="AE588" s="35"/>
      <c r="AT588" s="18" t="s">
        <v>148</v>
      </c>
      <c r="AU588" s="18" t="s">
        <v>82</v>
      </c>
    </row>
    <row r="589" spans="1:65" s="14" customFormat="1" ht="11.25">
      <c r="B589" s="209"/>
      <c r="C589" s="210"/>
      <c r="D589" s="192" t="s">
        <v>152</v>
      </c>
      <c r="E589" s="211" t="s">
        <v>19</v>
      </c>
      <c r="F589" s="212" t="s">
        <v>732</v>
      </c>
      <c r="G589" s="210"/>
      <c r="H589" s="213">
        <v>0.1</v>
      </c>
      <c r="I589" s="214"/>
      <c r="J589" s="210"/>
      <c r="K589" s="210"/>
      <c r="L589" s="215"/>
      <c r="M589" s="216"/>
      <c r="N589" s="217"/>
      <c r="O589" s="217"/>
      <c r="P589" s="217"/>
      <c r="Q589" s="217"/>
      <c r="R589" s="217"/>
      <c r="S589" s="217"/>
      <c r="T589" s="218"/>
      <c r="AT589" s="219" t="s">
        <v>152</v>
      </c>
      <c r="AU589" s="219" t="s">
        <v>82</v>
      </c>
      <c r="AV589" s="14" t="s">
        <v>82</v>
      </c>
      <c r="AW589" s="14" t="s">
        <v>35</v>
      </c>
      <c r="AX589" s="14" t="s">
        <v>73</v>
      </c>
      <c r="AY589" s="219" t="s">
        <v>139</v>
      </c>
    </row>
    <row r="590" spans="1:65" s="15" customFormat="1" ht="11.25">
      <c r="B590" s="220"/>
      <c r="C590" s="221"/>
      <c r="D590" s="192" t="s">
        <v>152</v>
      </c>
      <c r="E590" s="222" t="s">
        <v>19</v>
      </c>
      <c r="F590" s="223" t="s">
        <v>155</v>
      </c>
      <c r="G590" s="221"/>
      <c r="H590" s="224">
        <v>0.1</v>
      </c>
      <c r="I590" s="225"/>
      <c r="J590" s="221"/>
      <c r="K590" s="221"/>
      <c r="L590" s="226"/>
      <c r="M590" s="227"/>
      <c r="N590" s="228"/>
      <c r="O590" s="228"/>
      <c r="P590" s="228"/>
      <c r="Q590" s="228"/>
      <c r="R590" s="228"/>
      <c r="S590" s="228"/>
      <c r="T590" s="229"/>
      <c r="AT590" s="230" t="s">
        <v>152</v>
      </c>
      <c r="AU590" s="230" t="s">
        <v>82</v>
      </c>
      <c r="AV590" s="15" t="s">
        <v>146</v>
      </c>
      <c r="AW590" s="15" t="s">
        <v>35</v>
      </c>
      <c r="AX590" s="15" t="s">
        <v>80</v>
      </c>
      <c r="AY590" s="230" t="s">
        <v>139</v>
      </c>
    </row>
    <row r="591" spans="1:65" s="2" customFormat="1" ht="24.2" customHeight="1">
      <c r="A591" s="35"/>
      <c r="B591" s="36"/>
      <c r="C591" s="231" t="s">
        <v>733</v>
      </c>
      <c r="D591" s="231" t="s">
        <v>227</v>
      </c>
      <c r="E591" s="232" t="s">
        <v>734</v>
      </c>
      <c r="F591" s="233" t="s">
        <v>735</v>
      </c>
      <c r="G591" s="234" t="s">
        <v>230</v>
      </c>
      <c r="H591" s="235">
        <v>0.16400000000000001</v>
      </c>
      <c r="I591" s="236"/>
      <c r="J591" s="237">
        <f>ROUND(I591*H591,2)</f>
        <v>0</v>
      </c>
      <c r="K591" s="233" t="s">
        <v>145</v>
      </c>
      <c r="L591" s="238"/>
      <c r="M591" s="239" t="s">
        <v>19</v>
      </c>
      <c r="N591" s="240" t="s">
        <v>44</v>
      </c>
      <c r="O591" s="65"/>
      <c r="P591" s="188">
        <f>O591*H591</f>
        <v>0</v>
      </c>
      <c r="Q591" s="188">
        <v>1</v>
      </c>
      <c r="R591" s="188">
        <f>Q591*H591</f>
        <v>0.16400000000000001</v>
      </c>
      <c r="S591" s="188">
        <v>0</v>
      </c>
      <c r="T591" s="189">
        <f>S591*H591</f>
        <v>0</v>
      </c>
      <c r="U591" s="35"/>
      <c r="V591" s="35"/>
      <c r="W591" s="35"/>
      <c r="X591" s="35"/>
      <c r="Y591" s="35"/>
      <c r="Z591" s="35"/>
      <c r="AA591" s="35"/>
      <c r="AB591" s="35"/>
      <c r="AC591" s="35"/>
      <c r="AD591" s="35"/>
      <c r="AE591" s="35"/>
      <c r="AR591" s="190" t="s">
        <v>406</v>
      </c>
      <c r="AT591" s="190" t="s">
        <v>227</v>
      </c>
      <c r="AU591" s="190" t="s">
        <v>82</v>
      </c>
      <c r="AY591" s="18" t="s">
        <v>139</v>
      </c>
      <c r="BE591" s="191">
        <f>IF(N591="základní",J591,0)</f>
        <v>0</v>
      </c>
      <c r="BF591" s="191">
        <f>IF(N591="snížená",J591,0)</f>
        <v>0</v>
      </c>
      <c r="BG591" s="191">
        <f>IF(N591="zákl. přenesená",J591,0)</f>
        <v>0</v>
      </c>
      <c r="BH591" s="191">
        <f>IF(N591="sníž. přenesená",J591,0)</f>
        <v>0</v>
      </c>
      <c r="BI591" s="191">
        <f>IF(N591="nulová",J591,0)</f>
        <v>0</v>
      </c>
      <c r="BJ591" s="18" t="s">
        <v>80</v>
      </c>
      <c r="BK591" s="191">
        <f>ROUND(I591*H591,2)</f>
        <v>0</v>
      </c>
      <c r="BL591" s="18" t="s">
        <v>285</v>
      </c>
      <c r="BM591" s="190" t="s">
        <v>736</v>
      </c>
    </row>
    <row r="592" spans="1:65" s="2" customFormat="1" ht="11.25">
      <c r="A592" s="35"/>
      <c r="B592" s="36"/>
      <c r="C592" s="37"/>
      <c r="D592" s="192" t="s">
        <v>148</v>
      </c>
      <c r="E592" s="37"/>
      <c r="F592" s="193" t="s">
        <v>735</v>
      </c>
      <c r="G592" s="37"/>
      <c r="H592" s="37"/>
      <c r="I592" s="194"/>
      <c r="J592" s="37"/>
      <c r="K592" s="37"/>
      <c r="L592" s="40"/>
      <c r="M592" s="195"/>
      <c r="N592" s="196"/>
      <c r="O592" s="65"/>
      <c r="P592" s="65"/>
      <c r="Q592" s="65"/>
      <c r="R592" s="65"/>
      <c r="S592" s="65"/>
      <c r="T592" s="66"/>
      <c r="U592" s="35"/>
      <c r="V592" s="35"/>
      <c r="W592" s="35"/>
      <c r="X592" s="35"/>
      <c r="Y592" s="35"/>
      <c r="Z592" s="35"/>
      <c r="AA592" s="35"/>
      <c r="AB592" s="35"/>
      <c r="AC592" s="35"/>
      <c r="AD592" s="35"/>
      <c r="AE592" s="35"/>
      <c r="AT592" s="18" t="s">
        <v>148</v>
      </c>
      <c r="AU592" s="18" t="s">
        <v>82</v>
      </c>
    </row>
    <row r="593" spans="1:65" s="14" customFormat="1" ht="11.25">
      <c r="B593" s="209"/>
      <c r="C593" s="210"/>
      <c r="D593" s="192" t="s">
        <v>152</v>
      </c>
      <c r="E593" s="211" t="s">
        <v>19</v>
      </c>
      <c r="F593" s="212" t="s">
        <v>737</v>
      </c>
      <c r="G593" s="210"/>
      <c r="H593" s="213">
        <v>0.16400000000000001</v>
      </c>
      <c r="I593" s="214"/>
      <c r="J593" s="210"/>
      <c r="K593" s="210"/>
      <c r="L593" s="215"/>
      <c r="M593" s="216"/>
      <c r="N593" s="217"/>
      <c r="O593" s="217"/>
      <c r="P593" s="217"/>
      <c r="Q593" s="217"/>
      <c r="R593" s="217"/>
      <c r="S593" s="217"/>
      <c r="T593" s="218"/>
      <c r="AT593" s="219" t="s">
        <v>152</v>
      </c>
      <c r="AU593" s="219" t="s">
        <v>82</v>
      </c>
      <c r="AV593" s="14" t="s">
        <v>82</v>
      </c>
      <c r="AW593" s="14" t="s">
        <v>35</v>
      </c>
      <c r="AX593" s="14" t="s">
        <v>73</v>
      </c>
      <c r="AY593" s="219" t="s">
        <v>139</v>
      </c>
    </row>
    <row r="594" spans="1:65" s="15" customFormat="1" ht="11.25">
      <c r="B594" s="220"/>
      <c r="C594" s="221"/>
      <c r="D594" s="192" t="s">
        <v>152</v>
      </c>
      <c r="E594" s="222" t="s">
        <v>19</v>
      </c>
      <c r="F594" s="223" t="s">
        <v>155</v>
      </c>
      <c r="G594" s="221"/>
      <c r="H594" s="224">
        <v>0.16400000000000001</v>
      </c>
      <c r="I594" s="225"/>
      <c r="J594" s="221"/>
      <c r="K594" s="221"/>
      <c r="L594" s="226"/>
      <c r="M594" s="227"/>
      <c r="N594" s="228"/>
      <c r="O594" s="228"/>
      <c r="P594" s="228"/>
      <c r="Q594" s="228"/>
      <c r="R594" s="228"/>
      <c r="S594" s="228"/>
      <c r="T594" s="229"/>
      <c r="AT594" s="230" t="s">
        <v>152</v>
      </c>
      <c r="AU594" s="230" t="s">
        <v>82</v>
      </c>
      <c r="AV594" s="15" t="s">
        <v>146</v>
      </c>
      <c r="AW594" s="15" t="s">
        <v>35</v>
      </c>
      <c r="AX594" s="15" t="s">
        <v>80</v>
      </c>
      <c r="AY594" s="230" t="s">
        <v>139</v>
      </c>
    </row>
    <row r="595" spans="1:65" s="2" customFormat="1" ht="16.5" customHeight="1">
      <c r="A595" s="35"/>
      <c r="B595" s="36"/>
      <c r="C595" s="231" t="s">
        <v>738</v>
      </c>
      <c r="D595" s="231" t="s">
        <v>227</v>
      </c>
      <c r="E595" s="232" t="s">
        <v>739</v>
      </c>
      <c r="F595" s="233" t="s">
        <v>740</v>
      </c>
      <c r="G595" s="234" t="s">
        <v>524</v>
      </c>
      <c r="H595" s="235">
        <v>56</v>
      </c>
      <c r="I595" s="236"/>
      <c r="J595" s="237">
        <f>ROUND(I595*H595,2)</f>
        <v>0</v>
      </c>
      <c r="K595" s="233" t="s">
        <v>319</v>
      </c>
      <c r="L595" s="238"/>
      <c r="M595" s="239" t="s">
        <v>19</v>
      </c>
      <c r="N595" s="240" t="s">
        <v>44</v>
      </c>
      <c r="O595" s="65"/>
      <c r="P595" s="188">
        <f>O595*H595</f>
        <v>0</v>
      </c>
      <c r="Q595" s="188">
        <v>0</v>
      </c>
      <c r="R595" s="188">
        <f>Q595*H595</f>
        <v>0</v>
      </c>
      <c r="S595" s="188">
        <v>0</v>
      </c>
      <c r="T595" s="189">
        <f>S595*H595</f>
        <v>0</v>
      </c>
      <c r="U595" s="35"/>
      <c r="V595" s="35"/>
      <c r="W595" s="35"/>
      <c r="X595" s="35"/>
      <c r="Y595" s="35"/>
      <c r="Z595" s="35"/>
      <c r="AA595" s="35"/>
      <c r="AB595" s="35"/>
      <c r="AC595" s="35"/>
      <c r="AD595" s="35"/>
      <c r="AE595" s="35"/>
      <c r="AR595" s="190" t="s">
        <v>210</v>
      </c>
      <c r="AT595" s="190" t="s">
        <v>227</v>
      </c>
      <c r="AU595" s="190" t="s">
        <v>82</v>
      </c>
      <c r="AY595" s="18" t="s">
        <v>139</v>
      </c>
      <c r="BE595" s="191">
        <f>IF(N595="základní",J595,0)</f>
        <v>0</v>
      </c>
      <c r="BF595" s="191">
        <f>IF(N595="snížená",J595,0)</f>
        <v>0</v>
      </c>
      <c r="BG595" s="191">
        <f>IF(N595="zákl. přenesená",J595,0)</f>
        <v>0</v>
      </c>
      <c r="BH595" s="191">
        <f>IF(N595="sníž. přenesená",J595,0)</f>
        <v>0</v>
      </c>
      <c r="BI595" s="191">
        <f>IF(N595="nulová",J595,0)</f>
        <v>0</v>
      </c>
      <c r="BJ595" s="18" t="s">
        <v>80</v>
      </c>
      <c r="BK595" s="191">
        <f>ROUND(I595*H595,2)</f>
        <v>0</v>
      </c>
      <c r="BL595" s="18" t="s">
        <v>146</v>
      </c>
      <c r="BM595" s="190" t="s">
        <v>741</v>
      </c>
    </row>
    <row r="596" spans="1:65" s="2" customFormat="1" ht="11.25">
      <c r="A596" s="35"/>
      <c r="B596" s="36"/>
      <c r="C596" s="37"/>
      <c r="D596" s="192" t="s">
        <v>148</v>
      </c>
      <c r="E596" s="37"/>
      <c r="F596" s="193" t="s">
        <v>740</v>
      </c>
      <c r="G596" s="37"/>
      <c r="H596" s="37"/>
      <c r="I596" s="194"/>
      <c r="J596" s="37"/>
      <c r="K596" s="37"/>
      <c r="L596" s="40"/>
      <c r="M596" s="195"/>
      <c r="N596" s="196"/>
      <c r="O596" s="65"/>
      <c r="P596" s="65"/>
      <c r="Q596" s="65"/>
      <c r="R596" s="65"/>
      <c r="S596" s="65"/>
      <c r="T596" s="66"/>
      <c r="U596" s="35"/>
      <c r="V596" s="35"/>
      <c r="W596" s="35"/>
      <c r="X596" s="35"/>
      <c r="Y596" s="35"/>
      <c r="Z596" s="35"/>
      <c r="AA596" s="35"/>
      <c r="AB596" s="35"/>
      <c r="AC596" s="35"/>
      <c r="AD596" s="35"/>
      <c r="AE596" s="35"/>
      <c r="AT596" s="18" t="s">
        <v>148</v>
      </c>
      <c r="AU596" s="18" t="s">
        <v>82</v>
      </c>
    </row>
    <row r="597" spans="1:65" s="14" customFormat="1" ht="11.25">
      <c r="B597" s="209"/>
      <c r="C597" s="210"/>
      <c r="D597" s="192" t="s">
        <v>152</v>
      </c>
      <c r="E597" s="211" t="s">
        <v>19</v>
      </c>
      <c r="F597" s="212" t="s">
        <v>742</v>
      </c>
      <c r="G597" s="210"/>
      <c r="H597" s="213">
        <v>56</v>
      </c>
      <c r="I597" s="214"/>
      <c r="J597" s="210"/>
      <c r="K597" s="210"/>
      <c r="L597" s="215"/>
      <c r="M597" s="216"/>
      <c r="N597" s="217"/>
      <c r="O597" s="217"/>
      <c r="P597" s="217"/>
      <c r="Q597" s="217"/>
      <c r="R597" s="217"/>
      <c r="S597" s="217"/>
      <c r="T597" s="218"/>
      <c r="AT597" s="219" t="s">
        <v>152</v>
      </c>
      <c r="AU597" s="219" t="s">
        <v>82</v>
      </c>
      <c r="AV597" s="14" t="s">
        <v>82</v>
      </c>
      <c r="AW597" s="14" t="s">
        <v>35</v>
      </c>
      <c r="AX597" s="14" t="s">
        <v>73</v>
      </c>
      <c r="AY597" s="219" t="s">
        <v>139</v>
      </c>
    </row>
    <row r="598" spans="1:65" s="15" customFormat="1" ht="11.25">
      <c r="B598" s="220"/>
      <c r="C598" s="221"/>
      <c r="D598" s="192" t="s">
        <v>152</v>
      </c>
      <c r="E598" s="222" t="s">
        <v>19</v>
      </c>
      <c r="F598" s="223" t="s">
        <v>155</v>
      </c>
      <c r="G598" s="221"/>
      <c r="H598" s="224">
        <v>56</v>
      </c>
      <c r="I598" s="225"/>
      <c r="J598" s="221"/>
      <c r="K598" s="221"/>
      <c r="L598" s="226"/>
      <c r="M598" s="227"/>
      <c r="N598" s="228"/>
      <c r="O598" s="228"/>
      <c r="P598" s="228"/>
      <c r="Q598" s="228"/>
      <c r="R598" s="228"/>
      <c r="S598" s="228"/>
      <c r="T598" s="229"/>
      <c r="AT598" s="230" t="s">
        <v>152</v>
      </c>
      <c r="AU598" s="230" t="s">
        <v>82</v>
      </c>
      <c r="AV598" s="15" t="s">
        <v>146</v>
      </c>
      <c r="AW598" s="15" t="s">
        <v>35</v>
      </c>
      <c r="AX598" s="15" t="s">
        <v>80</v>
      </c>
      <c r="AY598" s="230" t="s">
        <v>139</v>
      </c>
    </row>
    <row r="599" spans="1:65" s="2" customFormat="1" ht="16.5" customHeight="1">
      <c r="A599" s="35"/>
      <c r="B599" s="36"/>
      <c r="C599" s="179" t="s">
        <v>743</v>
      </c>
      <c r="D599" s="179" t="s">
        <v>141</v>
      </c>
      <c r="E599" s="180" t="s">
        <v>744</v>
      </c>
      <c r="F599" s="181" t="s">
        <v>745</v>
      </c>
      <c r="G599" s="182" t="s">
        <v>158</v>
      </c>
      <c r="H599" s="183">
        <v>20.6</v>
      </c>
      <c r="I599" s="184"/>
      <c r="J599" s="185">
        <f>ROUND(I599*H599,2)</f>
        <v>0</v>
      </c>
      <c r="K599" s="181" t="s">
        <v>145</v>
      </c>
      <c r="L599" s="40"/>
      <c r="M599" s="186" t="s">
        <v>19</v>
      </c>
      <c r="N599" s="187" t="s">
        <v>44</v>
      </c>
      <c r="O599" s="65"/>
      <c r="P599" s="188">
        <f>O599*H599</f>
        <v>0</v>
      </c>
      <c r="Q599" s="188">
        <v>5.8E-4</v>
      </c>
      <c r="R599" s="188">
        <f>Q599*H599</f>
        <v>1.1948E-2</v>
      </c>
      <c r="S599" s="188">
        <v>0</v>
      </c>
      <c r="T599" s="189">
        <f>S599*H599</f>
        <v>0</v>
      </c>
      <c r="U599" s="35"/>
      <c r="V599" s="35"/>
      <c r="W599" s="35"/>
      <c r="X599" s="35"/>
      <c r="Y599" s="35"/>
      <c r="Z599" s="35"/>
      <c r="AA599" s="35"/>
      <c r="AB599" s="35"/>
      <c r="AC599" s="35"/>
      <c r="AD599" s="35"/>
      <c r="AE599" s="35"/>
      <c r="AR599" s="190" t="s">
        <v>146</v>
      </c>
      <c r="AT599" s="190" t="s">
        <v>141</v>
      </c>
      <c r="AU599" s="190" t="s">
        <v>82</v>
      </c>
      <c r="AY599" s="18" t="s">
        <v>139</v>
      </c>
      <c r="BE599" s="191">
        <f>IF(N599="základní",J599,0)</f>
        <v>0</v>
      </c>
      <c r="BF599" s="191">
        <f>IF(N599="snížená",J599,0)</f>
        <v>0</v>
      </c>
      <c r="BG599" s="191">
        <f>IF(N599="zákl. přenesená",J599,0)</f>
        <v>0</v>
      </c>
      <c r="BH599" s="191">
        <f>IF(N599="sníž. přenesená",J599,0)</f>
        <v>0</v>
      </c>
      <c r="BI599" s="191">
        <f>IF(N599="nulová",J599,0)</f>
        <v>0</v>
      </c>
      <c r="BJ599" s="18" t="s">
        <v>80</v>
      </c>
      <c r="BK599" s="191">
        <f>ROUND(I599*H599,2)</f>
        <v>0</v>
      </c>
      <c r="BL599" s="18" t="s">
        <v>146</v>
      </c>
      <c r="BM599" s="190" t="s">
        <v>746</v>
      </c>
    </row>
    <row r="600" spans="1:65" s="2" customFormat="1" ht="11.25">
      <c r="A600" s="35"/>
      <c r="B600" s="36"/>
      <c r="C600" s="37"/>
      <c r="D600" s="192" t="s">
        <v>148</v>
      </c>
      <c r="E600" s="37"/>
      <c r="F600" s="193" t="s">
        <v>747</v>
      </c>
      <c r="G600" s="37"/>
      <c r="H600" s="37"/>
      <c r="I600" s="194"/>
      <c r="J600" s="37"/>
      <c r="K600" s="37"/>
      <c r="L600" s="40"/>
      <c r="M600" s="195"/>
      <c r="N600" s="196"/>
      <c r="O600" s="65"/>
      <c r="P600" s="65"/>
      <c r="Q600" s="65"/>
      <c r="R600" s="65"/>
      <c r="S600" s="65"/>
      <c r="T600" s="66"/>
      <c r="U600" s="35"/>
      <c r="V600" s="35"/>
      <c r="W600" s="35"/>
      <c r="X600" s="35"/>
      <c r="Y600" s="35"/>
      <c r="Z600" s="35"/>
      <c r="AA600" s="35"/>
      <c r="AB600" s="35"/>
      <c r="AC600" s="35"/>
      <c r="AD600" s="35"/>
      <c r="AE600" s="35"/>
      <c r="AT600" s="18" t="s">
        <v>148</v>
      </c>
      <c r="AU600" s="18" t="s">
        <v>82</v>
      </c>
    </row>
    <row r="601" spans="1:65" s="2" customFormat="1" ht="11.25">
      <c r="A601" s="35"/>
      <c r="B601" s="36"/>
      <c r="C601" s="37"/>
      <c r="D601" s="197" t="s">
        <v>150</v>
      </c>
      <c r="E601" s="37"/>
      <c r="F601" s="198" t="s">
        <v>748</v>
      </c>
      <c r="G601" s="37"/>
      <c r="H601" s="37"/>
      <c r="I601" s="194"/>
      <c r="J601" s="37"/>
      <c r="K601" s="37"/>
      <c r="L601" s="40"/>
      <c r="M601" s="195"/>
      <c r="N601" s="196"/>
      <c r="O601" s="65"/>
      <c r="P601" s="65"/>
      <c r="Q601" s="65"/>
      <c r="R601" s="65"/>
      <c r="S601" s="65"/>
      <c r="T601" s="66"/>
      <c r="U601" s="35"/>
      <c r="V601" s="35"/>
      <c r="W601" s="35"/>
      <c r="X601" s="35"/>
      <c r="Y601" s="35"/>
      <c r="Z601" s="35"/>
      <c r="AA601" s="35"/>
      <c r="AB601" s="35"/>
      <c r="AC601" s="35"/>
      <c r="AD601" s="35"/>
      <c r="AE601" s="35"/>
      <c r="AT601" s="18" t="s">
        <v>150</v>
      </c>
      <c r="AU601" s="18" t="s">
        <v>82</v>
      </c>
    </row>
    <row r="602" spans="1:65" s="2" customFormat="1" ht="24.2" customHeight="1">
      <c r="A602" s="35"/>
      <c r="B602" s="36"/>
      <c r="C602" s="179" t="s">
        <v>749</v>
      </c>
      <c r="D602" s="179" t="s">
        <v>141</v>
      </c>
      <c r="E602" s="180" t="s">
        <v>750</v>
      </c>
      <c r="F602" s="181" t="s">
        <v>751</v>
      </c>
      <c r="G602" s="182" t="s">
        <v>144</v>
      </c>
      <c r="H602" s="183">
        <v>6.048</v>
      </c>
      <c r="I602" s="184"/>
      <c r="J602" s="185">
        <f>ROUND(I602*H602,2)</f>
        <v>0</v>
      </c>
      <c r="K602" s="181" t="s">
        <v>145</v>
      </c>
      <c r="L602" s="40"/>
      <c r="M602" s="186" t="s">
        <v>19</v>
      </c>
      <c r="N602" s="187" t="s">
        <v>44</v>
      </c>
      <c r="O602" s="65"/>
      <c r="P602" s="188">
        <f>O602*H602</f>
        <v>0</v>
      </c>
      <c r="Q602" s="188">
        <v>6.3000000000000003E-4</v>
      </c>
      <c r="R602" s="188">
        <f>Q602*H602</f>
        <v>3.8102400000000003E-3</v>
      </c>
      <c r="S602" s="188">
        <v>0</v>
      </c>
      <c r="T602" s="189">
        <f>S602*H602</f>
        <v>0</v>
      </c>
      <c r="U602" s="35"/>
      <c r="V602" s="35"/>
      <c r="W602" s="35"/>
      <c r="X602" s="35"/>
      <c r="Y602" s="35"/>
      <c r="Z602" s="35"/>
      <c r="AA602" s="35"/>
      <c r="AB602" s="35"/>
      <c r="AC602" s="35"/>
      <c r="AD602" s="35"/>
      <c r="AE602" s="35"/>
      <c r="AR602" s="190" t="s">
        <v>146</v>
      </c>
      <c r="AT602" s="190" t="s">
        <v>141</v>
      </c>
      <c r="AU602" s="190" t="s">
        <v>82</v>
      </c>
      <c r="AY602" s="18" t="s">
        <v>139</v>
      </c>
      <c r="BE602" s="191">
        <f>IF(N602="základní",J602,0)</f>
        <v>0</v>
      </c>
      <c r="BF602" s="191">
        <f>IF(N602="snížená",J602,0)</f>
        <v>0</v>
      </c>
      <c r="BG602" s="191">
        <f>IF(N602="zákl. přenesená",J602,0)</f>
        <v>0</v>
      </c>
      <c r="BH602" s="191">
        <f>IF(N602="sníž. přenesená",J602,0)</f>
        <v>0</v>
      </c>
      <c r="BI602" s="191">
        <f>IF(N602="nulová",J602,0)</f>
        <v>0</v>
      </c>
      <c r="BJ602" s="18" t="s">
        <v>80</v>
      </c>
      <c r="BK602" s="191">
        <f>ROUND(I602*H602,2)</f>
        <v>0</v>
      </c>
      <c r="BL602" s="18" t="s">
        <v>146</v>
      </c>
      <c r="BM602" s="190" t="s">
        <v>752</v>
      </c>
    </row>
    <row r="603" spans="1:65" s="2" customFormat="1" ht="19.5">
      <c r="A603" s="35"/>
      <c r="B603" s="36"/>
      <c r="C603" s="37"/>
      <c r="D603" s="192" t="s">
        <v>148</v>
      </c>
      <c r="E603" s="37"/>
      <c r="F603" s="193" t="s">
        <v>753</v>
      </c>
      <c r="G603" s="37"/>
      <c r="H603" s="37"/>
      <c r="I603" s="194"/>
      <c r="J603" s="37"/>
      <c r="K603" s="37"/>
      <c r="L603" s="40"/>
      <c r="M603" s="195"/>
      <c r="N603" s="196"/>
      <c r="O603" s="65"/>
      <c r="P603" s="65"/>
      <c r="Q603" s="65"/>
      <c r="R603" s="65"/>
      <c r="S603" s="65"/>
      <c r="T603" s="66"/>
      <c r="U603" s="35"/>
      <c r="V603" s="35"/>
      <c r="W603" s="35"/>
      <c r="X603" s="35"/>
      <c r="Y603" s="35"/>
      <c r="Z603" s="35"/>
      <c r="AA603" s="35"/>
      <c r="AB603" s="35"/>
      <c r="AC603" s="35"/>
      <c r="AD603" s="35"/>
      <c r="AE603" s="35"/>
      <c r="AT603" s="18" t="s">
        <v>148</v>
      </c>
      <c r="AU603" s="18" t="s">
        <v>82</v>
      </c>
    </row>
    <row r="604" spans="1:65" s="2" customFormat="1" ht="11.25">
      <c r="A604" s="35"/>
      <c r="B604" s="36"/>
      <c r="C604" s="37"/>
      <c r="D604" s="197" t="s">
        <v>150</v>
      </c>
      <c r="E604" s="37"/>
      <c r="F604" s="198" t="s">
        <v>754</v>
      </c>
      <c r="G604" s="37"/>
      <c r="H604" s="37"/>
      <c r="I604" s="194"/>
      <c r="J604" s="37"/>
      <c r="K604" s="37"/>
      <c r="L604" s="40"/>
      <c r="M604" s="195"/>
      <c r="N604" s="196"/>
      <c r="O604" s="65"/>
      <c r="P604" s="65"/>
      <c r="Q604" s="65"/>
      <c r="R604" s="65"/>
      <c r="S604" s="65"/>
      <c r="T604" s="66"/>
      <c r="U604" s="35"/>
      <c r="V604" s="35"/>
      <c r="W604" s="35"/>
      <c r="X604" s="35"/>
      <c r="Y604" s="35"/>
      <c r="Z604" s="35"/>
      <c r="AA604" s="35"/>
      <c r="AB604" s="35"/>
      <c r="AC604" s="35"/>
      <c r="AD604" s="35"/>
      <c r="AE604" s="35"/>
      <c r="AT604" s="18" t="s">
        <v>150</v>
      </c>
      <c r="AU604" s="18" t="s">
        <v>82</v>
      </c>
    </row>
    <row r="605" spans="1:65" s="13" customFormat="1" ht="11.25">
      <c r="B605" s="199"/>
      <c r="C605" s="200"/>
      <c r="D605" s="192" t="s">
        <v>152</v>
      </c>
      <c r="E605" s="201" t="s">
        <v>19</v>
      </c>
      <c r="F605" s="202" t="s">
        <v>755</v>
      </c>
      <c r="G605" s="200"/>
      <c r="H605" s="201" t="s">
        <v>19</v>
      </c>
      <c r="I605" s="203"/>
      <c r="J605" s="200"/>
      <c r="K605" s="200"/>
      <c r="L605" s="204"/>
      <c r="M605" s="205"/>
      <c r="N605" s="206"/>
      <c r="O605" s="206"/>
      <c r="P605" s="206"/>
      <c r="Q605" s="206"/>
      <c r="R605" s="206"/>
      <c r="S605" s="206"/>
      <c r="T605" s="207"/>
      <c r="AT605" s="208" t="s">
        <v>152</v>
      </c>
      <c r="AU605" s="208" t="s">
        <v>82</v>
      </c>
      <c r="AV605" s="13" t="s">
        <v>80</v>
      </c>
      <c r="AW605" s="13" t="s">
        <v>35</v>
      </c>
      <c r="AX605" s="13" t="s">
        <v>73</v>
      </c>
      <c r="AY605" s="208" t="s">
        <v>139</v>
      </c>
    </row>
    <row r="606" spans="1:65" s="13" customFormat="1" ht="11.25">
      <c r="B606" s="199"/>
      <c r="C606" s="200"/>
      <c r="D606" s="192" t="s">
        <v>152</v>
      </c>
      <c r="E606" s="201" t="s">
        <v>19</v>
      </c>
      <c r="F606" s="202" t="s">
        <v>756</v>
      </c>
      <c r="G606" s="200"/>
      <c r="H606" s="201" t="s">
        <v>19</v>
      </c>
      <c r="I606" s="203"/>
      <c r="J606" s="200"/>
      <c r="K606" s="200"/>
      <c r="L606" s="204"/>
      <c r="M606" s="205"/>
      <c r="N606" s="206"/>
      <c r="O606" s="206"/>
      <c r="P606" s="206"/>
      <c r="Q606" s="206"/>
      <c r="R606" s="206"/>
      <c r="S606" s="206"/>
      <c r="T606" s="207"/>
      <c r="AT606" s="208" t="s">
        <v>152</v>
      </c>
      <c r="AU606" s="208" t="s">
        <v>82</v>
      </c>
      <c r="AV606" s="13" t="s">
        <v>80</v>
      </c>
      <c r="AW606" s="13" t="s">
        <v>35</v>
      </c>
      <c r="AX606" s="13" t="s">
        <v>73</v>
      </c>
      <c r="AY606" s="208" t="s">
        <v>139</v>
      </c>
    </row>
    <row r="607" spans="1:65" s="14" customFormat="1" ht="11.25">
      <c r="B607" s="209"/>
      <c r="C607" s="210"/>
      <c r="D607" s="192" t="s">
        <v>152</v>
      </c>
      <c r="E607" s="211" t="s">
        <v>19</v>
      </c>
      <c r="F607" s="212" t="s">
        <v>757</v>
      </c>
      <c r="G607" s="210"/>
      <c r="H607" s="213">
        <v>5.8079999999999998</v>
      </c>
      <c r="I607" s="214"/>
      <c r="J607" s="210"/>
      <c r="K607" s="210"/>
      <c r="L607" s="215"/>
      <c r="M607" s="216"/>
      <c r="N607" s="217"/>
      <c r="O607" s="217"/>
      <c r="P607" s="217"/>
      <c r="Q607" s="217"/>
      <c r="R607" s="217"/>
      <c r="S607" s="217"/>
      <c r="T607" s="218"/>
      <c r="AT607" s="219" t="s">
        <v>152</v>
      </c>
      <c r="AU607" s="219" t="s">
        <v>82</v>
      </c>
      <c r="AV607" s="14" t="s">
        <v>82</v>
      </c>
      <c r="AW607" s="14" t="s">
        <v>35</v>
      </c>
      <c r="AX607" s="14" t="s">
        <v>73</v>
      </c>
      <c r="AY607" s="219" t="s">
        <v>139</v>
      </c>
    </row>
    <row r="608" spans="1:65" s="13" customFormat="1" ht="11.25">
      <c r="B608" s="199"/>
      <c r="C608" s="200"/>
      <c r="D608" s="192" t="s">
        <v>152</v>
      </c>
      <c r="E608" s="201" t="s">
        <v>19</v>
      </c>
      <c r="F608" s="202" t="s">
        <v>758</v>
      </c>
      <c r="G608" s="200"/>
      <c r="H608" s="201" t="s">
        <v>19</v>
      </c>
      <c r="I608" s="203"/>
      <c r="J608" s="200"/>
      <c r="K608" s="200"/>
      <c r="L608" s="204"/>
      <c r="M608" s="205"/>
      <c r="N608" s="206"/>
      <c r="O608" s="206"/>
      <c r="P608" s="206"/>
      <c r="Q608" s="206"/>
      <c r="R608" s="206"/>
      <c r="S608" s="206"/>
      <c r="T608" s="207"/>
      <c r="AT608" s="208" t="s">
        <v>152</v>
      </c>
      <c r="AU608" s="208" t="s">
        <v>82</v>
      </c>
      <c r="AV608" s="13" t="s">
        <v>80</v>
      </c>
      <c r="AW608" s="13" t="s">
        <v>35</v>
      </c>
      <c r="AX608" s="13" t="s">
        <v>73</v>
      </c>
      <c r="AY608" s="208" t="s">
        <v>139</v>
      </c>
    </row>
    <row r="609" spans="1:65" s="14" customFormat="1" ht="11.25">
      <c r="B609" s="209"/>
      <c r="C609" s="210"/>
      <c r="D609" s="192" t="s">
        <v>152</v>
      </c>
      <c r="E609" s="211" t="s">
        <v>19</v>
      </c>
      <c r="F609" s="212" t="s">
        <v>759</v>
      </c>
      <c r="G609" s="210"/>
      <c r="H609" s="213">
        <v>0.24</v>
      </c>
      <c r="I609" s="214"/>
      <c r="J609" s="210"/>
      <c r="K609" s="210"/>
      <c r="L609" s="215"/>
      <c r="M609" s="216"/>
      <c r="N609" s="217"/>
      <c r="O609" s="217"/>
      <c r="P609" s="217"/>
      <c r="Q609" s="217"/>
      <c r="R609" s="217"/>
      <c r="S609" s="217"/>
      <c r="T609" s="218"/>
      <c r="AT609" s="219" t="s">
        <v>152</v>
      </c>
      <c r="AU609" s="219" t="s">
        <v>82</v>
      </c>
      <c r="AV609" s="14" t="s">
        <v>82</v>
      </c>
      <c r="AW609" s="14" t="s">
        <v>35</v>
      </c>
      <c r="AX609" s="14" t="s">
        <v>73</v>
      </c>
      <c r="AY609" s="219" t="s">
        <v>139</v>
      </c>
    </row>
    <row r="610" spans="1:65" s="15" customFormat="1" ht="11.25">
      <c r="B610" s="220"/>
      <c r="C610" s="221"/>
      <c r="D610" s="192" t="s">
        <v>152</v>
      </c>
      <c r="E610" s="222" t="s">
        <v>19</v>
      </c>
      <c r="F610" s="223" t="s">
        <v>155</v>
      </c>
      <c r="G610" s="221"/>
      <c r="H610" s="224">
        <v>6.048</v>
      </c>
      <c r="I610" s="225"/>
      <c r="J610" s="221"/>
      <c r="K610" s="221"/>
      <c r="L610" s="226"/>
      <c r="M610" s="227"/>
      <c r="N610" s="228"/>
      <c r="O610" s="228"/>
      <c r="P610" s="228"/>
      <c r="Q610" s="228"/>
      <c r="R610" s="228"/>
      <c r="S610" s="228"/>
      <c r="T610" s="229"/>
      <c r="AT610" s="230" t="s">
        <v>152</v>
      </c>
      <c r="AU610" s="230" t="s">
        <v>82</v>
      </c>
      <c r="AV610" s="15" t="s">
        <v>146</v>
      </c>
      <c r="AW610" s="15" t="s">
        <v>35</v>
      </c>
      <c r="AX610" s="15" t="s">
        <v>80</v>
      </c>
      <c r="AY610" s="230" t="s">
        <v>139</v>
      </c>
    </row>
    <row r="611" spans="1:65" s="2" customFormat="1" ht="24.2" customHeight="1">
      <c r="A611" s="35"/>
      <c r="B611" s="36"/>
      <c r="C611" s="179" t="s">
        <v>760</v>
      </c>
      <c r="D611" s="179" t="s">
        <v>141</v>
      </c>
      <c r="E611" s="180" t="s">
        <v>761</v>
      </c>
      <c r="F611" s="181" t="s">
        <v>762</v>
      </c>
      <c r="G611" s="182" t="s">
        <v>158</v>
      </c>
      <c r="H611" s="183">
        <v>146.04</v>
      </c>
      <c r="I611" s="184"/>
      <c r="J611" s="185">
        <f>ROUND(I611*H611,2)</f>
        <v>0</v>
      </c>
      <c r="K611" s="181" t="s">
        <v>145</v>
      </c>
      <c r="L611" s="40"/>
      <c r="M611" s="186" t="s">
        <v>19</v>
      </c>
      <c r="N611" s="187" t="s">
        <v>44</v>
      </c>
      <c r="O611" s="65"/>
      <c r="P611" s="188">
        <f>O611*H611</f>
        <v>0</v>
      </c>
      <c r="Q611" s="188">
        <v>1.7000000000000001E-4</v>
      </c>
      <c r="R611" s="188">
        <f>Q611*H611</f>
        <v>2.48268E-2</v>
      </c>
      <c r="S611" s="188">
        <v>0</v>
      </c>
      <c r="T611" s="189">
        <f>S611*H611</f>
        <v>0</v>
      </c>
      <c r="U611" s="35"/>
      <c r="V611" s="35"/>
      <c r="W611" s="35"/>
      <c r="X611" s="35"/>
      <c r="Y611" s="35"/>
      <c r="Z611" s="35"/>
      <c r="AA611" s="35"/>
      <c r="AB611" s="35"/>
      <c r="AC611" s="35"/>
      <c r="AD611" s="35"/>
      <c r="AE611" s="35"/>
      <c r="AR611" s="190" t="s">
        <v>146</v>
      </c>
      <c r="AT611" s="190" t="s">
        <v>141</v>
      </c>
      <c r="AU611" s="190" t="s">
        <v>82</v>
      </c>
      <c r="AY611" s="18" t="s">
        <v>139</v>
      </c>
      <c r="BE611" s="191">
        <f>IF(N611="základní",J611,0)</f>
        <v>0</v>
      </c>
      <c r="BF611" s="191">
        <f>IF(N611="snížená",J611,0)</f>
        <v>0</v>
      </c>
      <c r="BG611" s="191">
        <f>IF(N611="zákl. přenesená",J611,0)</f>
        <v>0</v>
      </c>
      <c r="BH611" s="191">
        <f>IF(N611="sníž. přenesená",J611,0)</f>
        <v>0</v>
      </c>
      <c r="BI611" s="191">
        <f>IF(N611="nulová",J611,0)</f>
        <v>0</v>
      </c>
      <c r="BJ611" s="18" t="s">
        <v>80</v>
      </c>
      <c r="BK611" s="191">
        <f>ROUND(I611*H611,2)</f>
        <v>0</v>
      </c>
      <c r="BL611" s="18" t="s">
        <v>146</v>
      </c>
      <c r="BM611" s="190" t="s">
        <v>763</v>
      </c>
    </row>
    <row r="612" spans="1:65" s="2" customFormat="1" ht="19.5">
      <c r="A612" s="35"/>
      <c r="B612" s="36"/>
      <c r="C612" s="37"/>
      <c r="D612" s="192" t="s">
        <v>148</v>
      </c>
      <c r="E612" s="37"/>
      <c r="F612" s="193" t="s">
        <v>764</v>
      </c>
      <c r="G612" s="37"/>
      <c r="H612" s="37"/>
      <c r="I612" s="194"/>
      <c r="J612" s="37"/>
      <c r="K612" s="37"/>
      <c r="L612" s="40"/>
      <c r="M612" s="195"/>
      <c r="N612" s="196"/>
      <c r="O612" s="65"/>
      <c r="P612" s="65"/>
      <c r="Q612" s="65"/>
      <c r="R612" s="65"/>
      <c r="S612" s="65"/>
      <c r="T612" s="66"/>
      <c r="U612" s="35"/>
      <c r="V612" s="35"/>
      <c r="W612" s="35"/>
      <c r="X612" s="35"/>
      <c r="Y612" s="35"/>
      <c r="Z612" s="35"/>
      <c r="AA612" s="35"/>
      <c r="AB612" s="35"/>
      <c r="AC612" s="35"/>
      <c r="AD612" s="35"/>
      <c r="AE612" s="35"/>
      <c r="AT612" s="18" t="s">
        <v>148</v>
      </c>
      <c r="AU612" s="18" t="s">
        <v>82</v>
      </c>
    </row>
    <row r="613" spans="1:65" s="2" customFormat="1" ht="11.25">
      <c r="A613" s="35"/>
      <c r="B613" s="36"/>
      <c r="C613" s="37"/>
      <c r="D613" s="197" t="s">
        <v>150</v>
      </c>
      <c r="E613" s="37"/>
      <c r="F613" s="198" t="s">
        <v>765</v>
      </c>
      <c r="G613" s="37"/>
      <c r="H613" s="37"/>
      <c r="I613" s="194"/>
      <c r="J613" s="37"/>
      <c r="K613" s="37"/>
      <c r="L613" s="40"/>
      <c r="M613" s="195"/>
      <c r="N613" s="196"/>
      <c r="O613" s="65"/>
      <c r="P613" s="65"/>
      <c r="Q613" s="65"/>
      <c r="R613" s="65"/>
      <c r="S613" s="65"/>
      <c r="T613" s="66"/>
      <c r="U613" s="35"/>
      <c r="V613" s="35"/>
      <c r="W613" s="35"/>
      <c r="X613" s="35"/>
      <c r="Y613" s="35"/>
      <c r="Z613" s="35"/>
      <c r="AA613" s="35"/>
      <c r="AB613" s="35"/>
      <c r="AC613" s="35"/>
      <c r="AD613" s="35"/>
      <c r="AE613" s="35"/>
      <c r="AT613" s="18" t="s">
        <v>150</v>
      </c>
      <c r="AU613" s="18" t="s">
        <v>82</v>
      </c>
    </row>
    <row r="614" spans="1:65" s="13" customFormat="1" ht="33.75">
      <c r="B614" s="199"/>
      <c r="C614" s="200"/>
      <c r="D614" s="192" t="s">
        <v>152</v>
      </c>
      <c r="E614" s="201" t="s">
        <v>19</v>
      </c>
      <c r="F614" s="202" t="s">
        <v>766</v>
      </c>
      <c r="G614" s="200"/>
      <c r="H614" s="201" t="s">
        <v>19</v>
      </c>
      <c r="I614" s="203"/>
      <c r="J614" s="200"/>
      <c r="K614" s="200"/>
      <c r="L614" s="204"/>
      <c r="M614" s="205"/>
      <c r="N614" s="206"/>
      <c r="O614" s="206"/>
      <c r="P614" s="206"/>
      <c r="Q614" s="206"/>
      <c r="R614" s="206"/>
      <c r="S614" s="206"/>
      <c r="T614" s="207"/>
      <c r="AT614" s="208" t="s">
        <v>152</v>
      </c>
      <c r="AU614" s="208" t="s">
        <v>82</v>
      </c>
      <c r="AV614" s="13" t="s">
        <v>80</v>
      </c>
      <c r="AW614" s="13" t="s">
        <v>35</v>
      </c>
      <c r="AX614" s="13" t="s">
        <v>73</v>
      </c>
      <c r="AY614" s="208" t="s">
        <v>139</v>
      </c>
    </row>
    <row r="615" spans="1:65" s="13" customFormat="1" ht="11.25">
      <c r="B615" s="199"/>
      <c r="C615" s="200"/>
      <c r="D615" s="192" t="s">
        <v>152</v>
      </c>
      <c r="E615" s="201" t="s">
        <v>19</v>
      </c>
      <c r="F615" s="202" t="s">
        <v>767</v>
      </c>
      <c r="G615" s="200"/>
      <c r="H615" s="201" t="s">
        <v>19</v>
      </c>
      <c r="I615" s="203"/>
      <c r="J615" s="200"/>
      <c r="K615" s="200"/>
      <c r="L615" s="204"/>
      <c r="M615" s="205"/>
      <c r="N615" s="206"/>
      <c r="O615" s="206"/>
      <c r="P615" s="206"/>
      <c r="Q615" s="206"/>
      <c r="R615" s="206"/>
      <c r="S615" s="206"/>
      <c r="T615" s="207"/>
      <c r="AT615" s="208" t="s">
        <v>152</v>
      </c>
      <c r="AU615" s="208" t="s">
        <v>82</v>
      </c>
      <c r="AV615" s="13" t="s">
        <v>80</v>
      </c>
      <c r="AW615" s="13" t="s">
        <v>35</v>
      </c>
      <c r="AX615" s="13" t="s">
        <v>73</v>
      </c>
      <c r="AY615" s="208" t="s">
        <v>139</v>
      </c>
    </row>
    <row r="616" spans="1:65" s="14" customFormat="1" ht="11.25">
      <c r="B616" s="209"/>
      <c r="C616" s="210"/>
      <c r="D616" s="192" t="s">
        <v>152</v>
      </c>
      <c r="E616" s="211" t="s">
        <v>19</v>
      </c>
      <c r="F616" s="212" t="s">
        <v>768</v>
      </c>
      <c r="G616" s="210"/>
      <c r="H616" s="213">
        <v>56</v>
      </c>
      <c r="I616" s="214"/>
      <c r="J616" s="210"/>
      <c r="K616" s="210"/>
      <c r="L616" s="215"/>
      <c r="M616" s="216"/>
      <c r="N616" s="217"/>
      <c r="O616" s="217"/>
      <c r="P616" s="217"/>
      <c r="Q616" s="217"/>
      <c r="R616" s="217"/>
      <c r="S616" s="217"/>
      <c r="T616" s="218"/>
      <c r="AT616" s="219" t="s">
        <v>152</v>
      </c>
      <c r="AU616" s="219" t="s">
        <v>82</v>
      </c>
      <c r="AV616" s="14" t="s">
        <v>82</v>
      </c>
      <c r="AW616" s="14" t="s">
        <v>35</v>
      </c>
      <c r="AX616" s="14" t="s">
        <v>73</v>
      </c>
      <c r="AY616" s="219" t="s">
        <v>139</v>
      </c>
    </row>
    <row r="617" spans="1:65" s="13" customFormat="1" ht="11.25">
      <c r="B617" s="199"/>
      <c r="C617" s="200"/>
      <c r="D617" s="192" t="s">
        <v>152</v>
      </c>
      <c r="E617" s="201" t="s">
        <v>19</v>
      </c>
      <c r="F617" s="202" t="s">
        <v>769</v>
      </c>
      <c r="G617" s="200"/>
      <c r="H617" s="201" t="s">
        <v>19</v>
      </c>
      <c r="I617" s="203"/>
      <c r="J617" s="200"/>
      <c r="K617" s="200"/>
      <c r="L617" s="204"/>
      <c r="M617" s="205"/>
      <c r="N617" s="206"/>
      <c r="O617" s="206"/>
      <c r="P617" s="206"/>
      <c r="Q617" s="206"/>
      <c r="R617" s="206"/>
      <c r="S617" s="206"/>
      <c r="T617" s="207"/>
      <c r="AT617" s="208" t="s">
        <v>152</v>
      </c>
      <c r="AU617" s="208" t="s">
        <v>82</v>
      </c>
      <c r="AV617" s="13" t="s">
        <v>80</v>
      </c>
      <c r="AW617" s="13" t="s">
        <v>35</v>
      </c>
      <c r="AX617" s="13" t="s">
        <v>73</v>
      </c>
      <c r="AY617" s="208" t="s">
        <v>139</v>
      </c>
    </row>
    <row r="618" spans="1:65" s="14" customFormat="1" ht="11.25">
      <c r="B618" s="209"/>
      <c r="C618" s="210"/>
      <c r="D618" s="192" t="s">
        <v>152</v>
      </c>
      <c r="E618" s="211" t="s">
        <v>19</v>
      </c>
      <c r="F618" s="212" t="s">
        <v>770</v>
      </c>
      <c r="G618" s="210"/>
      <c r="H618" s="213">
        <v>63.6</v>
      </c>
      <c r="I618" s="214"/>
      <c r="J618" s="210"/>
      <c r="K618" s="210"/>
      <c r="L618" s="215"/>
      <c r="M618" s="216"/>
      <c r="N618" s="217"/>
      <c r="O618" s="217"/>
      <c r="P618" s="217"/>
      <c r="Q618" s="217"/>
      <c r="R618" s="217"/>
      <c r="S618" s="217"/>
      <c r="T618" s="218"/>
      <c r="AT618" s="219" t="s">
        <v>152</v>
      </c>
      <c r="AU618" s="219" t="s">
        <v>82</v>
      </c>
      <c r="AV618" s="14" t="s">
        <v>82</v>
      </c>
      <c r="AW618" s="14" t="s">
        <v>35</v>
      </c>
      <c r="AX618" s="14" t="s">
        <v>73</v>
      </c>
      <c r="AY618" s="219" t="s">
        <v>139</v>
      </c>
    </row>
    <row r="619" spans="1:65" s="13" customFormat="1" ht="11.25">
      <c r="B619" s="199"/>
      <c r="C619" s="200"/>
      <c r="D619" s="192" t="s">
        <v>152</v>
      </c>
      <c r="E619" s="201" t="s">
        <v>19</v>
      </c>
      <c r="F619" s="202" t="s">
        <v>771</v>
      </c>
      <c r="G619" s="200"/>
      <c r="H619" s="201" t="s">
        <v>19</v>
      </c>
      <c r="I619" s="203"/>
      <c r="J619" s="200"/>
      <c r="K619" s="200"/>
      <c r="L619" s="204"/>
      <c r="M619" s="205"/>
      <c r="N619" s="206"/>
      <c r="O619" s="206"/>
      <c r="P619" s="206"/>
      <c r="Q619" s="206"/>
      <c r="R619" s="206"/>
      <c r="S619" s="206"/>
      <c r="T619" s="207"/>
      <c r="AT619" s="208" t="s">
        <v>152</v>
      </c>
      <c r="AU619" s="208" t="s">
        <v>82</v>
      </c>
      <c r="AV619" s="13" t="s">
        <v>80</v>
      </c>
      <c r="AW619" s="13" t="s">
        <v>35</v>
      </c>
      <c r="AX619" s="13" t="s">
        <v>73</v>
      </c>
      <c r="AY619" s="208" t="s">
        <v>139</v>
      </c>
    </row>
    <row r="620" spans="1:65" s="14" customFormat="1" ht="11.25">
      <c r="B620" s="209"/>
      <c r="C620" s="210"/>
      <c r="D620" s="192" t="s">
        <v>152</v>
      </c>
      <c r="E620" s="211" t="s">
        <v>19</v>
      </c>
      <c r="F620" s="212" t="s">
        <v>772</v>
      </c>
      <c r="G620" s="210"/>
      <c r="H620" s="213">
        <v>12.64</v>
      </c>
      <c r="I620" s="214"/>
      <c r="J620" s="210"/>
      <c r="K620" s="210"/>
      <c r="L620" s="215"/>
      <c r="M620" s="216"/>
      <c r="N620" s="217"/>
      <c r="O620" s="217"/>
      <c r="P620" s="217"/>
      <c r="Q620" s="217"/>
      <c r="R620" s="217"/>
      <c r="S620" s="217"/>
      <c r="T620" s="218"/>
      <c r="AT620" s="219" t="s">
        <v>152</v>
      </c>
      <c r="AU620" s="219" t="s">
        <v>82</v>
      </c>
      <c r="AV620" s="14" t="s">
        <v>82</v>
      </c>
      <c r="AW620" s="14" t="s">
        <v>35</v>
      </c>
      <c r="AX620" s="14" t="s">
        <v>73</v>
      </c>
      <c r="AY620" s="219" t="s">
        <v>139</v>
      </c>
    </row>
    <row r="621" spans="1:65" s="13" customFormat="1" ht="22.5">
      <c r="B621" s="199"/>
      <c r="C621" s="200"/>
      <c r="D621" s="192" t="s">
        <v>152</v>
      </c>
      <c r="E621" s="201" t="s">
        <v>19</v>
      </c>
      <c r="F621" s="202" t="s">
        <v>773</v>
      </c>
      <c r="G621" s="200"/>
      <c r="H621" s="201" t="s">
        <v>19</v>
      </c>
      <c r="I621" s="203"/>
      <c r="J621" s="200"/>
      <c r="K621" s="200"/>
      <c r="L621" s="204"/>
      <c r="M621" s="205"/>
      <c r="N621" s="206"/>
      <c r="O621" s="206"/>
      <c r="P621" s="206"/>
      <c r="Q621" s="206"/>
      <c r="R621" s="206"/>
      <c r="S621" s="206"/>
      <c r="T621" s="207"/>
      <c r="AT621" s="208" t="s">
        <v>152</v>
      </c>
      <c r="AU621" s="208" t="s">
        <v>82</v>
      </c>
      <c r="AV621" s="13" t="s">
        <v>80</v>
      </c>
      <c r="AW621" s="13" t="s">
        <v>35</v>
      </c>
      <c r="AX621" s="13" t="s">
        <v>73</v>
      </c>
      <c r="AY621" s="208" t="s">
        <v>139</v>
      </c>
    </row>
    <row r="622" spans="1:65" s="14" customFormat="1" ht="11.25">
      <c r="B622" s="209"/>
      <c r="C622" s="210"/>
      <c r="D622" s="192" t="s">
        <v>152</v>
      </c>
      <c r="E622" s="211" t="s">
        <v>19</v>
      </c>
      <c r="F622" s="212" t="s">
        <v>774</v>
      </c>
      <c r="G622" s="210"/>
      <c r="H622" s="213">
        <v>13.8</v>
      </c>
      <c r="I622" s="214"/>
      <c r="J622" s="210"/>
      <c r="K622" s="210"/>
      <c r="L622" s="215"/>
      <c r="M622" s="216"/>
      <c r="N622" s="217"/>
      <c r="O622" s="217"/>
      <c r="P622" s="217"/>
      <c r="Q622" s="217"/>
      <c r="R622" s="217"/>
      <c r="S622" s="217"/>
      <c r="T622" s="218"/>
      <c r="AT622" s="219" t="s">
        <v>152</v>
      </c>
      <c r="AU622" s="219" t="s">
        <v>82</v>
      </c>
      <c r="AV622" s="14" t="s">
        <v>82</v>
      </c>
      <c r="AW622" s="14" t="s">
        <v>35</v>
      </c>
      <c r="AX622" s="14" t="s">
        <v>73</v>
      </c>
      <c r="AY622" s="219" t="s">
        <v>139</v>
      </c>
    </row>
    <row r="623" spans="1:65" s="15" customFormat="1" ht="11.25">
      <c r="B623" s="220"/>
      <c r="C623" s="221"/>
      <c r="D623" s="192" t="s">
        <v>152</v>
      </c>
      <c r="E623" s="222" t="s">
        <v>19</v>
      </c>
      <c r="F623" s="223" t="s">
        <v>155</v>
      </c>
      <c r="G623" s="221"/>
      <c r="H623" s="224">
        <v>146.04000000000002</v>
      </c>
      <c r="I623" s="225"/>
      <c r="J623" s="221"/>
      <c r="K623" s="221"/>
      <c r="L623" s="226"/>
      <c r="M623" s="227"/>
      <c r="N623" s="228"/>
      <c r="O623" s="228"/>
      <c r="P623" s="228"/>
      <c r="Q623" s="228"/>
      <c r="R623" s="228"/>
      <c r="S623" s="228"/>
      <c r="T623" s="229"/>
      <c r="AT623" s="230" t="s">
        <v>152</v>
      </c>
      <c r="AU623" s="230" t="s">
        <v>82</v>
      </c>
      <c r="AV623" s="15" t="s">
        <v>146</v>
      </c>
      <c r="AW623" s="15" t="s">
        <v>35</v>
      </c>
      <c r="AX623" s="15" t="s">
        <v>80</v>
      </c>
      <c r="AY623" s="230" t="s">
        <v>139</v>
      </c>
    </row>
    <row r="624" spans="1:65" s="2" customFormat="1" ht="24.2" customHeight="1">
      <c r="A624" s="35"/>
      <c r="B624" s="36"/>
      <c r="C624" s="179" t="s">
        <v>775</v>
      </c>
      <c r="D624" s="179" t="s">
        <v>141</v>
      </c>
      <c r="E624" s="180" t="s">
        <v>776</v>
      </c>
      <c r="F624" s="181" t="s">
        <v>777</v>
      </c>
      <c r="G624" s="182" t="s">
        <v>158</v>
      </c>
      <c r="H624" s="183">
        <v>16.5</v>
      </c>
      <c r="I624" s="184"/>
      <c r="J624" s="185">
        <f>ROUND(I624*H624,2)</f>
        <v>0</v>
      </c>
      <c r="K624" s="181" t="s">
        <v>145</v>
      </c>
      <c r="L624" s="40"/>
      <c r="M624" s="186" t="s">
        <v>19</v>
      </c>
      <c r="N624" s="187" t="s">
        <v>44</v>
      </c>
      <c r="O624" s="65"/>
      <c r="P624" s="188">
        <f>O624*H624</f>
        <v>0</v>
      </c>
      <c r="Q624" s="188">
        <v>0.16370999999999999</v>
      </c>
      <c r="R624" s="188">
        <f>Q624*H624</f>
        <v>2.7012149999999999</v>
      </c>
      <c r="S624" s="188">
        <v>0</v>
      </c>
      <c r="T624" s="189">
        <f>S624*H624</f>
        <v>0</v>
      </c>
      <c r="U624" s="35"/>
      <c r="V624" s="35"/>
      <c r="W624" s="35"/>
      <c r="X624" s="35"/>
      <c r="Y624" s="35"/>
      <c r="Z624" s="35"/>
      <c r="AA624" s="35"/>
      <c r="AB624" s="35"/>
      <c r="AC624" s="35"/>
      <c r="AD624" s="35"/>
      <c r="AE624" s="35"/>
      <c r="AR624" s="190" t="s">
        <v>146</v>
      </c>
      <c r="AT624" s="190" t="s">
        <v>141</v>
      </c>
      <c r="AU624" s="190" t="s">
        <v>82</v>
      </c>
      <c r="AY624" s="18" t="s">
        <v>139</v>
      </c>
      <c r="BE624" s="191">
        <f>IF(N624="základní",J624,0)</f>
        <v>0</v>
      </c>
      <c r="BF624" s="191">
        <f>IF(N624="snížená",J624,0)</f>
        <v>0</v>
      </c>
      <c r="BG624" s="191">
        <f>IF(N624="zákl. přenesená",J624,0)</f>
        <v>0</v>
      </c>
      <c r="BH624" s="191">
        <f>IF(N624="sníž. přenesená",J624,0)</f>
        <v>0</v>
      </c>
      <c r="BI624" s="191">
        <f>IF(N624="nulová",J624,0)</f>
        <v>0</v>
      </c>
      <c r="BJ624" s="18" t="s">
        <v>80</v>
      </c>
      <c r="BK624" s="191">
        <f>ROUND(I624*H624,2)</f>
        <v>0</v>
      </c>
      <c r="BL624" s="18" t="s">
        <v>146</v>
      </c>
      <c r="BM624" s="190" t="s">
        <v>778</v>
      </c>
    </row>
    <row r="625" spans="1:65" s="2" customFormat="1" ht="29.25">
      <c r="A625" s="35"/>
      <c r="B625" s="36"/>
      <c r="C625" s="37"/>
      <c r="D625" s="192" t="s">
        <v>148</v>
      </c>
      <c r="E625" s="37"/>
      <c r="F625" s="193" t="s">
        <v>779</v>
      </c>
      <c r="G625" s="37"/>
      <c r="H625" s="37"/>
      <c r="I625" s="194"/>
      <c r="J625" s="37"/>
      <c r="K625" s="37"/>
      <c r="L625" s="40"/>
      <c r="M625" s="195"/>
      <c r="N625" s="196"/>
      <c r="O625" s="65"/>
      <c r="P625" s="65"/>
      <c r="Q625" s="65"/>
      <c r="R625" s="65"/>
      <c r="S625" s="65"/>
      <c r="T625" s="66"/>
      <c r="U625" s="35"/>
      <c r="V625" s="35"/>
      <c r="W625" s="35"/>
      <c r="X625" s="35"/>
      <c r="Y625" s="35"/>
      <c r="Z625" s="35"/>
      <c r="AA625" s="35"/>
      <c r="AB625" s="35"/>
      <c r="AC625" s="35"/>
      <c r="AD625" s="35"/>
      <c r="AE625" s="35"/>
      <c r="AT625" s="18" t="s">
        <v>148</v>
      </c>
      <c r="AU625" s="18" t="s">
        <v>82</v>
      </c>
    </row>
    <row r="626" spans="1:65" s="2" customFormat="1" ht="11.25">
      <c r="A626" s="35"/>
      <c r="B626" s="36"/>
      <c r="C626" s="37"/>
      <c r="D626" s="197" t="s">
        <v>150</v>
      </c>
      <c r="E626" s="37"/>
      <c r="F626" s="198" t="s">
        <v>780</v>
      </c>
      <c r="G626" s="37"/>
      <c r="H626" s="37"/>
      <c r="I626" s="194"/>
      <c r="J626" s="37"/>
      <c r="K626" s="37"/>
      <c r="L626" s="40"/>
      <c r="M626" s="195"/>
      <c r="N626" s="196"/>
      <c r="O626" s="65"/>
      <c r="P626" s="65"/>
      <c r="Q626" s="65"/>
      <c r="R626" s="65"/>
      <c r="S626" s="65"/>
      <c r="T626" s="66"/>
      <c r="U626" s="35"/>
      <c r="V626" s="35"/>
      <c r="W626" s="35"/>
      <c r="X626" s="35"/>
      <c r="Y626" s="35"/>
      <c r="Z626" s="35"/>
      <c r="AA626" s="35"/>
      <c r="AB626" s="35"/>
      <c r="AC626" s="35"/>
      <c r="AD626" s="35"/>
      <c r="AE626" s="35"/>
      <c r="AT626" s="18" t="s">
        <v>150</v>
      </c>
      <c r="AU626" s="18" t="s">
        <v>82</v>
      </c>
    </row>
    <row r="627" spans="1:65" s="13" customFormat="1" ht="11.25">
      <c r="B627" s="199"/>
      <c r="C627" s="200"/>
      <c r="D627" s="192" t="s">
        <v>152</v>
      </c>
      <c r="E627" s="201" t="s">
        <v>19</v>
      </c>
      <c r="F627" s="202" t="s">
        <v>781</v>
      </c>
      <c r="G627" s="200"/>
      <c r="H627" s="201" t="s">
        <v>19</v>
      </c>
      <c r="I627" s="203"/>
      <c r="J627" s="200"/>
      <c r="K627" s="200"/>
      <c r="L627" s="204"/>
      <c r="M627" s="205"/>
      <c r="N627" s="206"/>
      <c r="O627" s="206"/>
      <c r="P627" s="206"/>
      <c r="Q627" s="206"/>
      <c r="R627" s="206"/>
      <c r="S627" s="206"/>
      <c r="T627" s="207"/>
      <c r="AT627" s="208" t="s">
        <v>152</v>
      </c>
      <c r="AU627" s="208" t="s">
        <v>82</v>
      </c>
      <c r="AV627" s="13" t="s">
        <v>80</v>
      </c>
      <c r="AW627" s="13" t="s">
        <v>35</v>
      </c>
      <c r="AX627" s="13" t="s">
        <v>73</v>
      </c>
      <c r="AY627" s="208" t="s">
        <v>139</v>
      </c>
    </row>
    <row r="628" spans="1:65" s="14" customFormat="1" ht="11.25">
      <c r="B628" s="209"/>
      <c r="C628" s="210"/>
      <c r="D628" s="192" t="s">
        <v>152</v>
      </c>
      <c r="E628" s="211" t="s">
        <v>19</v>
      </c>
      <c r="F628" s="212" t="s">
        <v>782</v>
      </c>
      <c r="G628" s="210"/>
      <c r="H628" s="213">
        <v>16.5</v>
      </c>
      <c r="I628" s="214"/>
      <c r="J628" s="210"/>
      <c r="K628" s="210"/>
      <c r="L628" s="215"/>
      <c r="M628" s="216"/>
      <c r="N628" s="217"/>
      <c r="O628" s="217"/>
      <c r="P628" s="217"/>
      <c r="Q628" s="217"/>
      <c r="R628" s="217"/>
      <c r="S628" s="217"/>
      <c r="T628" s="218"/>
      <c r="AT628" s="219" t="s">
        <v>152</v>
      </c>
      <c r="AU628" s="219" t="s">
        <v>82</v>
      </c>
      <c r="AV628" s="14" t="s">
        <v>82</v>
      </c>
      <c r="AW628" s="14" t="s">
        <v>35</v>
      </c>
      <c r="AX628" s="14" t="s">
        <v>73</v>
      </c>
      <c r="AY628" s="219" t="s">
        <v>139</v>
      </c>
    </row>
    <row r="629" spans="1:65" s="15" customFormat="1" ht="11.25">
      <c r="B629" s="220"/>
      <c r="C629" s="221"/>
      <c r="D629" s="192" t="s">
        <v>152</v>
      </c>
      <c r="E629" s="222" t="s">
        <v>19</v>
      </c>
      <c r="F629" s="223" t="s">
        <v>155</v>
      </c>
      <c r="G629" s="221"/>
      <c r="H629" s="224">
        <v>16.5</v>
      </c>
      <c r="I629" s="225"/>
      <c r="J629" s="221"/>
      <c r="K629" s="221"/>
      <c r="L629" s="226"/>
      <c r="M629" s="227"/>
      <c r="N629" s="228"/>
      <c r="O629" s="228"/>
      <c r="P629" s="228"/>
      <c r="Q629" s="228"/>
      <c r="R629" s="228"/>
      <c r="S629" s="228"/>
      <c r="T629" s="229"/>
      <c r="AT629" s="230" t="s">
        <v>152</v>
      </c>
      <c r="AU629" s="230" t="s">
        <v>82</v>
      </c>
      <c r="AV629" s="15" t="s">
        <v>146</v>
      </c>
      <c r="AW629" s="15" t="s">
        <v>35</v>
      </c>
      <c r="AX629" s="15" t="s">
        <v>80</v>
      </c>
      <c r="AY629" s="230" t="s">
        <v>139</v>
      </c>
    </row>
    <row r="630" spans="1:65" s="2" customFormat="1" ht="16.5" customHeight="1">
      <c r="A630" s="35"/>
      <c r="B630" s="36"/>
      <c r="C630" s="231" t="s">
        <v>783</v>
      </c>
      <c r="D630" s="231" t="s">
        <v>227</v>
      </c>
      <c r="E630" s="232" t="s">
        <v>784</v>
      </c>
      <c r="F630" s="233" t="s">
        <v>785</v>
      </c>
      <c r="G630" s="234" t="s">
        <v>158</v>
      </c>
      <c r="H630" s="235">
        <v>16.5</v>
      </c>
      <c r="I630" s="236"/>
      <c r="J630" s="237">
        <f>ROUND(I630*H630,2)</f>
        <v>0</v>
      </c>
      <c r="K630" s="233" t="s">
        <v>145</v>
      </c>
      <c r="L630" s="238"/>
      <c r="M630" s="239" t="s">
        <v>19</v>
      </c>
      <c r="N630" s="240" t="s">
        <v>44</v>
      </c>
      <c r="O630" s="65"/>
      <c r="P630" s="188">
        <f>O630*H630</f>
        <v>0</v>
      </c>
      <c r="Q630" s="188">
        <v>0.13400000000000001</v>
      </c>
      <c r="R630" s="188">
        <f>Q630*H630</f>
        <v>2.2110000000000003</v>
      </c>
      <c r="S630" s="188">
        <v>0</v>
      </c>
      <c r="T630" s="189">
        <f>S630*H630</f>
        <v>0</v>
      </c>
      <c r="U630" s="35"/>
      <c r="V630" s="35"/>
      <c r="W630" s="35"/>
      <c r="X630" s="35"/>
      <c r="Y630" s="35"/>
      <c r="Z630" s="35"/>
      <c r="AA630" s="35"/>
      <c r="AB630" s="35"/>
      <c r="AC630" s="35"/>
      <c r="AD630" s="35"/>
      <c r="AE630" s="35"/>
      <c r="AR630" s="190" t="s">
        <v>210</v>
      </c>
      <c r="AT630" s="190" t="s">
        <v>227</v>
      </c>
      <c r="AU630" s="190" t="s">
        <v>82</v>
      </c>
      <c r="AY630" s="18" t="s">
        <v>139</v>
      </c>
      <c r="BE630" s="191">
        <f>IF(N630="základní",J630,0)</f>
        <v>0</v>
      </c>
      <c r="BF630" s="191">
        <f>IF(N630="snížená",J630,0)</f>
        <v>0</v>
      </c>
      <c r="BG630" s="191">
        <f>IF(N630="zákl. přenesená",J630,0)</f>
        <v>0</v>
      </c>
      <c r="BH630" s="191">
        <f>IF(N630="sníž. přenesená",J630,0)</f>
        <v>0</v>
      </c>
      <c r="BI630" s="191">
        <f>IF(N630="nulová",J630,0)</f>
        <v>0</v>
      </c>
      <c r="BJ630" s="18" t="s">
        <v>80</v>
      </c>
      <c r="BK630" s="191">
        <f>ROUND(I630*H630,2)</f>
        <v>0</v>
      </c>
      <c r="BL630" s="18" t="s">
        <v>146</v>
      </c>
      <c r="BM630" s="190" t="s">
        <v>786</v>
      </c>
    </row>
    <row r="631" spans="1:65" s="2" customFormat="1" ht="11.25">
      <c r="A631" s="35"/>
      <c r="B631" s="36"/>
      <c r="C631" s="37"/>
      <c r="D631" s="192" t="s">
        <v>148</v>
      </c>
      <c r="E631" s="37"/>
      <c r="F631" s="193" t="s">
        <v>785</v>
      </c>
      <c r="G631" s="37"/>
      <c r="H631" s="37"/>
      <c r="I631" s="194"/>
      <c r="J631" s="37"/>
      <c r="K631" s="37"/>
      <c r="L631" s="40"/>
      <c r="M631" s="195"/>
      <c r="N631" s="196"/>
      <c r="O631" s="65"/>
      <c r="P631" s="65"/>
      <c r="Q631" s="65"/>
      <c r="R631" s="65"/>
      <c r="S631" s="65"/>
      <c r="T631" s="66"/>
      <c r="U631" s="35"/>
      <c r="V631" s="35"/>
      <c r="W631" s="35"/>
      <c r="X631" s="35"/>
      <c r="Y631" s="35"/>
      <c r="Z631" s="35"/>
      <c r="AA631" s="35"/>
      <c r="AB631" s="35"/>
      <c r="AC631" s="35"/>
      <c r="AD631" s="35"/>
      <c r="AE631" s="35"/>
      <c r="AT631" s="18" t="s">
        <v>148</v>
      </c>
      <c r="AU631" s="18" t="s">
        <v>82</v>
      </c>
    </row>
    <row r="632" spans="1:65" s="2" customFormat="1" ht="24.2" customHeight="1">
      <c r="A632" s="35"/>
      <c r="B632" s="36"/>
      <c r="C632" s="179" t="s">
        <v>787</v>
      </c>
      <c r="D632" s="179" t="s">
        <v>141</v>
      </c>
      <c r="E632" s="180" t="s">
        <v>788</v>
      </c>
      <c r="F632" s="181" t="s">
        <v>789</v>
      </c>
      <c r="G632" s="182" t="s">
        <v>144</v>
      </c>
      <c r="H632" s="183">
        <v>66</v>
      </c>
      <c r="I632" s="184"/>
      <c r="J632" s="185">
        <f>ROUND(I632*H632,2)</f>
        <v>0</v>
      </c>
      <c r="K632" s="181" t="s">
        <v>145</v>
      </c>
      <c r="L632" s="40"/>
      <c r="M632" s="186" t="s">
        <v>19</v>
      </c>
      <c r="N632" s="187" t="s">
        <v>44</v>
      </c>
      <c r="O632" s="65"/>
      <c r="P632" s="188">
        <f>O632*H632</f>
        <v>0</v>
      </c>
      <c r="Q632" s="188">
        <v>2.681E-2</v>
      </c>
      <c r="R632" s="188">
        <f>Q632*H632</f>
        <v>1.76946</v>
      </c>
      <c r="S632" s="188">
        <v>0</v>
      </c>
      <c r="T632" s="189">
        <f>S632*H632</f>
        <v>0</v>
      </c>
      <c r="U632" s="35"/>
      <c r="V632" s="35"/>
      <c r="W632" s="35"/>
      <c r="X632" s="35"/>
      <c r="Y632" s="35"/>
      <c r="Z632" s="35"/>
      <c r="AA632" s="35"/>
      <c r="AB632" s="35"/>
      <c r="AC632" s="35"/>
      <c r="AD632" s="35"/>
      <c r="AE632" s="35"/>
      <c r="AR632" s="190" t="s">
        <v>146</v>
      </c>
      <c r="AT632" s="190" t="s">
        <v>141</v>
      </c>
      <c r="AU632" s="190" t="s">
        <v>82</v>
      </c>
      <c r="AY632" s="18" t="s">
        <v>139</v>
      </c>
      <c r="BE632" s="191">
        <f>IF(N632="základní",J632,0)</f>
        <v>0</v>
      </c>
      <c r="BF632" s="191">
        <f>IF(N632="snížená",J632,0)</f>
        <v>0</v>
      </c>
      <c r="BG632" s="191">
        <f>IF(N632="zákl. přenesená",J632,0)</f>
        <v>0</v>
      </c>
      <c r="BH632" s="191">
        <f>IF(N632="sníž. přenesená",J632,0)</f>
        <v>0</v>
      </c>
      <c r="BI632" s="191">
        <f>IF(N632="nulová",J632,0)</f>
        <v>0</v>
      </c>
      <c r="BJ632" s="18" t="s">
        <v>80</v>
      </c>
      <c r="BK632" s="191">
        <f>ROUND(I632*H632,2)</f>
        <v>0</v>
      </c>
      <c r="BL632" s="18" t="s">
        <v>146</v>
      </c>
      <c r="BM632" s="190" t="s">
        <v>790</v>
      </c>
    </row>
    <row r="633" spans="1:65" s="2" customFormat="1" ht="29.25">
      <c r="A633" s="35"/>
      <c r="B633" s="36"/>
      <c r="C633" s="37"/>
      <c r="D633" s="192" t="s">
        <v>148</v>
      </c>
      <c r="E633" s="37"/>
      <c r="F633" s="193" t="s">
        <v>791</v>
      </c>
      <c r="G633" s="37"/>
      <c r="H633" s="37"/>
      <c r="I633" s="194"/>
      <c r="J633" s="37"/>
      <c r="K633" s="37"/>
      <c r="L633" s="40"/>
      <c r="M633" s="195"/>
      <c r="N633" s="196"/>
      <c r="O633" s="65"/>
      <c r="P633" s="65"/>
      <c r="Q633" s="65"/>
      <c r="R633" s="65"/>
      <c r="S633" s="65"/>
      <c r="T633" s="66"/>
      <c r="U633" s="35"/>
      <c r="V633" s="35"/>
      <c r="W633" s="35"/>
      <c r="X633" s="35"/>
      <c r="Y633" s="35"/>
      <c r="Z633" s="35"/>
      <c r="AA633" s="35"/>
      <c r="AB633" s="35"/>
      <c r="AC633" s="35"/>
      <c r="AD633" s="35"/>
      <c r="AE633" s="35"/>
      <c r="AT633" s="18" t="s">
        <v>148</v>
      </c>
      <c r="AU633" s="18" t="s">
        <v>82</v>
      </c>
    </row>
    <row r="634" spans="1:65" s="2" customFormat="1" ht="11.25">
      <c r="A634" s="35"/>
      <c r="B634" s="36"/>
      <c r="C634" s="37"/>
      <c r="D634" s="197" t="s">
        <v>150</v>
      </c>
      <c r="E634" s="37"/>
      <c r="F634" s="198" t="s">
        <v>792</v>
      </c>
      <c r="G634" s="37"/>
      <c r="H634" s="37"/>
      <c r="I634" s="194"/>
      <c r="J634" s="37"/>
      <c r="K634" s="37"/>
      <c r="L634" s="40"/>
      <c r="M634" s="195"/>
      <c r="N634" s="196"/>
      <c r="O634" s="65"/>
      <c r="P634" s="65"/>
      <c r="Q634" s="65"/>
      <c r="R634" s="65"/>
      <c r="S634" s="65"/>
      <c r="T634" s="66"/>
      <c r="U634" s="35"/>
      <c r="V634" s="35"/>
      <c r="W634" s="35"/>
      <c r="X634" s="35"/>
      <c r="Y634" s="35"/>
      <c r="Z634" s="35"/>
      <c r="AA634" s="35"/>
      <c r="AB634" s="35"/>
      <c r="AC634" s="35"/>
      <c r="AD634" s="35"/>
      <c r="AE634" s="35"/>
      <c r="AT634" s="18" t="s">
        <v>150</v>
      </c>
      <c r="AU634" s="18" t="s">
        <v>82</v>
      </c>
    </row>
    <row r="635" spans="1:65" s="13" customFormat="1" ht="22.5">
      <c r="B635" s="199"/>
      <c r="C635" s="200"/>
      <c r="D635" s="192" t="s">
        <v>152</v>
      </c>
      <c r="E635" s="201" t="s">
        <v>19</v>
      </c>
      <c r="F635" s="202" t="s">
        <v>793</v>
      </c>
      <c r="G635" s="200"/>
      <c r="H635" s="201" t="s">
        <v>19</v>
      </c>
      <c r="I635" s="203"/>
      <c r="J635" s="200"/>
      <c r="K635" s="200"/>
      <c r="L635" s="204"/>
      <c r="M635" s="205"/>
      <c r="N635" s="206"/>
      <c r="O635" s="206"/>
      <c r="P635" s="206"/>
      <c r="Q635" s="206"/>
      <c r="R635" s="206"/>
      <c r="S635" s="206"/>
      <c r="T635" s="207"/>
      <c r="AT635" s="208" t="s">
        <v>152</v>
      </c>
      <c r="AU635" s="208" t="s">
        <v>82</v>
      </c>
      <c r="AV635" s="13" t="s">
        <v>80</v>
      </c>
      <c r="AW635" s="13" t="s">
        <v>35</v>
      </c>
      <c r="AX635" s="13" t="s">
        <v>73</v>
      </c>
      <c r="AY635" s="208" t="s">
        <v>139</v>
      </c>
    </row>
    <row r="636" spans="1:65" s="14" customFormat="1" ht="11.25">
      <c r="B636" s="209"/>
      <c r="C636" s="210"/>
      <c r="D636" s="192" t="s">
        <v>152</v>
      </c>
      <c r="E636" s="211" t="s">
        <v>19</v>
      </c>
      <c r="F636" s="212" t="s">
        <v>794</v>
      </c>
      <c r="G636" s="210"/>
      <c r="H636" s="213">
        <v>66</v>
      </c>
      <c r="I636" s="214"/>
      <c r="J636" s="210"/>
      <c r="K636" s="210"/>
      <c r="L636" s="215"/>
      <c r="M636" s="216"/>
      <c r="N636" s="217"/>
      <c r="O636" s="217"/>
      <c r="P636" s="217"/>
      <c r="Q636" s="217"/>
      <c r="R636" s="217"/>
      <c r="S636" s="217"/>
      <c r="T636" s="218"/>
      <c r="AT636" s="219" t="s">
        <v>152</v>
      </c>
      <c r="AU636" s="219" t="s">
        <v>82</v>
      </c>
      <c r="AV636" s="14" t="s">
        <v>82</v>
      </c>
      <c r="AW636" s="14" t="s">
        <v>35</v>
      </c>
      <c r="AX636" s="14" t="s">
        <v>73</v>
      </c>
      <c r="AY636" s="219" t="s">
        <v>139</v>
      </c>
    </row>
    <row r="637" spans="1:65" s="15" customFormat="1" ht="11.25">
      <c r="B637" s="220"/>
      <c r="C637" s="221"/>
      <c r="D637" s="192" t="s">
        <v>152</v>
      </c>
      <c r="E637" s="222" t="s">
        <v>19</v>
      </c>
      <c r="F637" s="223" t="s">
        <v>155</v>
      </c>
      <c r="G637" s="221"/>
      <c r="H637" s="224">
        <v>66</v>
      </c>
      <c r="I637" s="225"/>
      <c r="J637" s="221"/>
      <c r="K637" s="221"/>
      <c r="L637" s="226"/>
      <c r="M637" s="227"/>
      <c r="N637" s="228"/>
      <c r="O637" s="228"/>
      <c r="P637" s="228"/>
      <c r="Q637" s="228"/>
      <c r="R637" s="228"/>
      <c r="S637" s="228"/>
      <c r="T637" s="229"/>
      <c r="AT637" s="230" t="s">
        <v>152</v>
      </c>
      <c r="AU637" s="230" t="s">
        <v>82</v>
      </c>
      <c r="AV637" s="15" t="s">
        <v>146</v>
      </c>
      <c r="AW637" s="15" t="s">
        <v>35</v>
      </c>
      <c r="AX637" s="15" t="s">
        <v>80</v>
      </c>
      <c r="AY637" s="230" t="s">
        <v>139</v>
      </c>
    </row>
    <row r="638" spans="1:65" s="2" customFormat="1" ht="24.2" customHeight="1">
      <c r="A638" s="35"/>
      <c r="B638" s="36"/>
      <c r="C638" s="179" t="s">
        <v>795</v>
      </c>
      <c r="D638" s="179" t="s">
        <v>141</v>
      </c>
      <c r="E638" s="180" t="s">
        <v>796</v>
      </c>
      <c r="F638" s="181" t="s">
        <v>797</v>
      </c>
      <c r="G638" s="182" t="s">
        <v>524</v>
      </c>
      <c r="H638" s="183">
        <v>1</v>
      </c>
      <c r="I638" s="184"/>
      <c r="J638" s="185">
        <f>ROUND(I638*H638,2)</f>
        <v>0</v>
      </c>
      <c r="K638" s="181" t="s">
        <v>145</v>
      </c>
      <c r="L638" s="40"/>
      <c r="M638" s="186" t="s">
        <v>19</v>
      </c>
      <c r="N638" s="187" t="s">
        <v>44</v>
      </c>
      <c r="O638" s="65"/>
      <c r="P638" s="188">
        <f>O638*H638</f>
        <v>0</v>
      </c>
      <c r="Q638" s="188">
        <v>6.4900000000000001E-3</v>
      </c>
      <c r="R638" s="188">
        <f>Q638*H638</f>
        <v>6.4900000000000001E-3</v>
      </c>
      <c r="S638" s="188">
        <v>0</v>
      </c>
      <c r="T638" s="189">
        <f>S638*H638</f>
        <v>0</v>
      </c>
      <c r="U638" s="35"/>
      <c r="V638" s="35"/>
      <c r="W638" s="35"/>
      <c r="X638" s="35"/>
      <c r="Y638" s="35"/>
      <c r="Z638" s="35"/>
      <c r="AA638" s="35"/>
      <c r="AB638" s="35"/>
      <c r="AC638" s="35"/>
      <c r="AD638" s="35"/>
      <c r="AE638" s="35"/>
      <c r="AR638" s="190" t="s">
        <v>146</v>
      </c>
      <c r="AT638" s="190" t="s">
        <v>141</v>
      </c>
      <c r="AU638" s="190" t="s">
        <v>82</v>
      </c>
      <c r="AY638" s="18" t="s">
        <v>139</v>
      </c>
      <c r="BE638" s="191">
        <f>IF(N638="základní",J638,0)</f>
        <v>0</v>
      </c>
      <c r="BF638" s="191">
        <f>IF(N638="snížená",J638,0)</f>
        <v>0</v>
      </c>
      <c r="BG638" s="191">
        <f>IF(N638="zákl. přenesená",J638,0)</f>
        <v>0</v>
      </c>
      <c r="BH638" s="191">
        <f>IF(N638="sníž. přenesená",J638,0)</f>
        <v>0</v>
      </c>
      <c r="BI638" s="191">
        <f>IF(N638="nulová",J638,0)</f>
        <v>0</v>
      </c>
      <c r="BJ638" s="18" t="s">
        <v>80</v>
      </c>
      <c r="BK638" s="191">
        <f>ROUND(I638*H638,2)</f>
        <v>0</v>
      </c>
      <c r="BL638" s="18" t="s">
        <v>146</v>
      </c>
      <c r="BM638" s="190" t="s">
        <v>798</v>
      </c>
    </row>
    <row r="639" spans="1:65" s="2" customFormat="1" ht="19.5">
      <c r="A639" s="35"/>
      <c r="B639" s="36"/>
      <c r="C639" s="37"/>
      <c r="D639" s="192" t="s">
        <v>148</v>
      </c>
      <c r="E639" s="37"/>
      <c r="F639" s="193" t="s">
        <v>799</v>
      </c>
      <c r="G639" s="37"/>
      <c r="H639" s="37"/>
      <c r="I639" s="194"/>
      <c r="J639" s="37"/>
      <c r="K639" s="37"/>
      <c r="L639" s="40"/>
      <c r="M639" s="195"/>
      <c r="N639" s="196"/>
      <c r="O639" s="65"/>
      <c r="P639" s="65"/>
      <c r="Q639" s="65"/>
      <c r="R639" s="65"/>
      <c r="S639" s="65"/>
      <c r="T639" s="66"/>
      <c r="U639" s="35"/>
      <c r="V639" s="35"/>
      <c r="W639" s="35"/>
      <c r="X639" s="35"/>
      <c r="Y639" s="35"/>
      <c r="Z639" s="35"/>
      <c r="AA639" s="35"/>
      <c r="AB639" s="35"/>
      <c r="AC639" s="35"/>
      <c r="AD639" s="35"/>
      <c r="AE639" s="35"/>
      <c r="AT639" s="18" t="s">
        <v>148</v>
      </c>
      <c r="AU639" s="18" t="s">
        <v>82</v>
      </c>
    </row>
    <row r="640" spans="1:65" s="2" customFormat="1" ht="11.25">
      <c r="A640" s="35"/>
      <c r="B640" s="36"/>
      <c r="C640" s="37"/>
      <c r="D640" s="197" t="s">
        <v>150</v>
      </c>
      <c r="E640" s="37"/>
      <c r="F640" s="198" t="s">
        <v>800</v>
      </c>
      <c r="G640" s="37"/>
      <c r="H640" s="37"/>
      <c r="I640" s="194"/>
      <c r="J640" s="37"/>
      <c r="K640" s="37"/>
      <c r="L640" s="40"/>
      <c r="M640" s="195"/>
      <c r="N640" s="196"/>
      <c r="O640" s="65"/>
      <c r="P640" s="65"/>
      <c r="Q640" s="65"/>
      <c r="R640" s="65"/>
      <c r="S640" s="65"/>
      <c r="T640" s="66"/>
      <c r="U640" s="35"/>
      <c r="V640" s="35"/>
      <c r="W640" s="35"/>
      <c r="X640" s="35"/>
      <c r="Y640" s="35"/>
      <c r="Z640" s="35"/>
      <c r="AA640" s="35"/>
      <c r="AB640" s="35"/>
      <c r="AC640" s="35"/>
      <c r="AD640" s="35"/>
      <c r="AE640" s="35"/>
      <c r="AT640" s="18" t="s">
        <v>150</v>
      </c>
      <c r="AU640" s="18" t="s">
        <v>82</v>
      </c>
    </row>
    <row r="641" spans="1:65" s="13" customFormat="1" ht="22.5">
      <c r="B641" s="199"/>
      <c r="C641" s="200"/>
      <c r="D641" s="192" t="s">
        <v>152</v>
      </c>
      <c r="E641" s="201" t="s">
        <v>19</v>
      </c>
      <c r="F641" s="202" t="s">
        <v>801</v>
      </c>
      <c r="G641" s="200"/>
      <c r="H641" s="201" t="s">
        <v>19</v>
      </c>
      <c r="I641" s="203"/>
      <c r="J641" s="200"/>
      <c r="K641" s="200"/>
      <c r="L641" s="204"/>
      <c r="M641" s="205"/>
      <c r="N641" s="206"/>
      <c r="O641" s="206"/>
      <c r="P641" s="206"/>
      <c r="Q641" s="206"/>
      <c r="R641" s="206"/>
      <c r="S641" s="206"/>
      <c r="T641" s="207"/>
      <c r="AT641" s="208" t="s">
        <v>152</v>
      </c>
      <c r="AU641" s="208" t="s">
        <v>82</v>
      </c>
      <c r="AV641" s="13" t="s">
        <v>80</v>
      </c>
      <c r="AW641" s="13" t="s">
        <v>35</v>
      </c>
      <c r="AX641" s="13" t="s">
        <v>73</v>
      </c>
      <c r="AY641" s="208" t="s">
        <v>139</v>
      </c>
    </row>
    <row r="642" spans="1:65" s="14" customFormat="1" ht="11.25">
      <c r="B642" s="209"/>
      <c r="C642" s="210"/>
      <c r="D642" s="192" t="s">
        <v>152</v>
      </c>
      <c r="E642" s="211" t="s">
        <v>19</v>
      </c>
      <c r="F642" s="212" t="s">
        <v>80</v>
      </c>
      <c r="G642" s="210"/>
      <c r="H642" s="213">
        <v>1</v>
      </c>
      <c r="I642" s="214"/>
      <c r="J642" s="210"/>
      <c r="K642" s="210"/>
      <c r="L642" s="215"/>
      <c r="M642" s="216"/>
      <c r="N642" s="217"/>
      <c r="O642" s="217"/>
      <c r="P642" s="217"/>
      <c r="Q642" s="217"/>
      <c r="R642" s="217"/>
      <c r="S642" s="217"/>
      <c r="T642" s="218"/>
      <c r="AT642" s="219" t="s">
        <v>152</v>
      </c>
      <c r="AU642" s="219" t="s">
        <v>82</v>
      </c>
      <c r="AV642" s="14" t="s">
        <v>82</v>
      </c>
      <c r="AW642" s="14" t="s">
        <v>35</v>
      </c>
      <c r="AX642" s="14" t="s">
        <v>80</v>
      </c>
      <c r="AY642" s="219" t="s">
        <v>139</v>
      </c>
    </row>
    <row r="643" spans="1:65" s="2" customFormat="1" ht="16.5" customHeight="1">
      <c r="A643" s="35"/>
      <c r="B643" s="36"/>
      <c r="C643" s="179" t="s">
        <v>802</v>
      </c>
      <c r="D643" s="179" t="s">
        <v>141</v>
      </c>
      <c r="E643" s="180" t="s">
        <v>803</v>
      </c>
      <c r="F643" s="181" t="s">
        <v>804</v>
      </c>
      <c r="G643" s="182" t="s">
        <v>199</v>
      </c>
      <c r="H643" s="183">
        <v>33.107999999999997</v>
      </c>
      <c r="I643" s="184"/>
      <c r="J643" s="185">
        <f>ROUND(I643*H643,2)</f>
        <v>0</v>
      </c>
      <c r="K643" s="181" t="s">
        <v>145</v>
      </c>
      <c r="L643" s="40"/>
      <c r="M643" s="186" t="s">
        <v>19</v>
      </c>
      <c r="N643" s="187" t="s">
        <v>44</v>
      </c>
      <c r="O643" s="65"/>
      <c r="P643" s="188">
        <f>O643*H643</f>
        <v>0</v>
      </c>
      <c r="Q643" s="188">
        <v>0.12</v>
      </c>
      <c r="R643" s="188">
        <f>Q643*H643</f>
        <v>3.9729599999999996</v>
      </c>
      <c r="S643" s="188">
        <v>2.1</v>
      </c>
      <c r="T643" s="189">
        <f>S643*H643</f>
        <v>69.526799999999994</v>
      </c>
      <c r="U643" s="35"/>
      <c r="V643" s="35"/>
      <c r="W643" s="35"/>
      <c r="X643" s="35"/>
      <c r="Y643" s="35"/>
      <c r="Z643" s="35"/>
      <c r="AA643" s="35"/>
      <c r="AB643" s="35"/>
      <c r="AC643" s="35"/>
      <c r="AD643" s="35"/>
      <c r="AE643" s="35"/>
      <c r="AR643" s="190" t="s">
        <v>146</v>
      </c>
      <c r="AT643" s="190" t="s">
        <v>141</v>
      </c>
      <c r="AU643" s="190" t="s">
        <v>82</v>
      </c>
      <c r="AY643" s="18" t="s">
        <v>139</v>
      </c>
      <c r="BE643" s="191">
        <f>IF(N643="základní",J643,0)</f>
        <v>0</v>
      </c>
      <c r="BF643" s="191">
        <f>IF(N643="snížená",J643,0)</f>
        <v>0</v>
      </c>
      <c r="BG643" s="191">
        <f>IF(N643="zákl. přenesená",J643,0)</f>
        <v>0</v>
      </c>
      <c r="BH643" s="191">
        <f>IF(N643="sníž. přenesená",J643,0)</f>
        <v>0</v>
      </c>
      <c r="BI643" s="191">
        <f>IF(N643="nulová",J643,0)</f>
        <v>0</v>
      </c>
      <c r="BJ643" s="18" t="s">
        <v>80</v>
      </c>
      <c r="BK643" s="191">
        <f>ROUND(I643*H643,2)</f>
        <v>0</v>
      </c>
      <c r="BL643" s="18" t="s">
        <v>146</v>
      </c>
      <c r="BM643" s="190" t="s">
        <v>805</v>
      </c>
    </row>
    <row r="644" spans="1:65" s="2" customFormat="1" ht="11.25">
      <c r="A644" s="35"/>
      <c r="B644" s="36"/>
      <c r="C644" s="37"/>
      <c r="D644" s="192" t="s">
        <v>148</v>
      </c>
      <c r="E644" s="37"/>
      <c r="F644" s="193" t="s">
        <v>806</v>
      </c>
      <c r="G644" s="37"/>
      <c r="H644" s="37"/>
      <c r="I644" s="194"/>
      <c r="J644" s="37"/>
      <c r="K644" s="37"/>
      <c r="L644" s="40"/>
      <c r="M644" s="195"/>
      <c r="N644" s="196"/>
      <c r="O644" s="65"/>
      <c r="P644" s="65"/>
      <c r="Q644" s="65"/>
      <c r="R644" s="65"/>
      <c r="S644" s="65"/>
      <c r="T644" s="66"/>
      <c r="U644" s="35"/>
      <c r="V644" s="35"/>
      <c r="W644" s="35"/>
      <c r="X644" s="35"/>
      <c r="Y644" s="35"/>
      <c r="Z644" s="35"/>
      <c r="AA644" s="35"/>
      <c r="AB644" s="35"/>
      <c r="AC644" s="35"/>
      <c r="AD644" s="35"/>
      <c r="AE644" s="35"/>
      <c r="AT644" s="18" t="s">
        <v>148</v>
      </c>
      <c r="AU644" s="18" t="s">
        <v>82</v>
      </c>
    </row>
    <row r="645" spans="1:65" s="2" customFormat="1" ht="11.25">
      <c r="A645" s="35"/>
      <c r="B645" s="36"/>
      <c r="C645" s="37"/>
      <c r="D645" s="197" t="s">
        <v>150</v>
      </c>
      <c r="E645" s="37"/>
      <c r="F645" s="198" t="s">
        <v>807</v>
      </c>
      <c r="G645" s="37"/>
      <c r="H645" s="37"/>
      <c r="I645" s="194"/>
      <c r="J645" s="37"/>
      <c r="K645" s="37"/>
      <c r="L645" s="40"/>
      <c r="M645" s="195"/>
      <c r="N645" s="196"/>
      <c r="O645" s="65"/>
      <c r="P645" s="65"/>
      <c r="Q645" s="65"/>
      <c r="R645" s="65"/>
      <c r="S645" s="65"/>
      <c r="T645" s="66"/>
      <c r="U645" s="35"/>
      <c r="V645" s="35"/>
      <c r="W645" s="35"/>
      <c r="X645" s="35"/>
      <c r="Y645" s="35"/>
      <c r="Z645" s="35"/>
      <c r="AA645" s="35"/>
      <c r="AB645" s="35"/>
      <c r="AC645" s="35"/>
      <c r="AD645" s="35"/>
      <c r="AE645" s="35"/>
      <c r="AT645" s="18" t="s">
        <v>150</v>
      </c>
      <c r="AU645" s="18" t="s">
        <v>82</v>
      </c>
    </row>
    <row r="646" spans="1:65" s="13" customFormat="1" ht="11.25">
      <c r="B646" s="199"/>
      <c r="C646" s="200"/>
      <c r="D646" s="192" t="s">
        <v>152</v>
      </c>
      <c r="E646" s="201" t="s">
        <v>19</v>
      </c>
      <c r="F646" s="202" t="s">
        <v>808</v>
      </c>
      <c r="G646" s="200"/>
      <c r="H646" s="201" t="s">
        <v>19</v>
      </c>
      <c r="I646" s="203"/>
      <c r="J646" s="200"/>
      <c r="K646" s="200"/>
      <c r="L646" s="204"/>
      <c r="M646" s="205"/>
      <c r="N646" s="206"/>
      <c r="O646" s="206"/>
      <c r="P646" s="206"/>
      <c r="Q646" s="206"/>
      <c r="R646" s="206"/>
      <c r="S646" s="206"/>
      <c r="T646" s="207"/>
      <c r="AT646" s="208" t="s">
        <v>152</v>
      </c>
      <c r="AU646" s="208" t="s">
        <v>82</v>
      </c>
      <c r="AV646" s="13" t="s">
        <v>80</v>
      </c>
      <c r="AW646" s="13" t="s">
        <v>35</v>
      </c>
      <c r="AX646" s="13" t="s">
        <v>73</v>
      </c>
      <c r="AY646" s="208" t="s">
        <v>139</v>
      </c>
    </row>
    <row r="647" spans="1:65" s="13" customFormat="1" ht="11.25">
      <c r="B647" s="199"/>
      <c r="C647" s="200"/>
      <c r="D647" s="192" t="s">
        <v>152</v>
      </c>
      <c r="E647" s="201" t="s">
        <v>19</v>
      </c>
      <c r="F647" s="202" t="s">
        <v>809</v>
      </c>
      <c r="G647" s="200"/>
      <c r="H647" s="201" t="s">
        <v>19</v>
      </c>
      <c r="I647" s="203"/>
      <c r="J647" s="200"/>
      <c r="K647" s="200"/>
      <c r="L647" s="204"/>
      <c r="M647" s="205"/>
      <c r="N647" s="206"/>
      <c r="O647" s="206"/>
      <c r="P647" s="206"/>
      <c r="Q647" s="206"/>
      <c r="R647" s="206"/>
      <c r="S647" s="206"/>
      <c r="T647" s="207"/>
      <c r="AT647" s="208" t="s">
        <v>152</v>
      </c>
      <c r="AU647" s="208" t="s">
        <v>82</v>
      </c>
      <c r="AV647" s="13" t="s">
        <v>80</v>
      </c>
      <c r="AW647" s="13" t="s">
        <v>35</v>
      </c>
      <c r="AX647" s="13" t="s">
        <v>73</v>
      </c>
      <c r="AY647" s="208" t="s">
        <v>139</v>
      </c>
    </row>
    <row r="648" spans="1:65" s="14" customFormat="1" ht="11.25">
      <c r="B648" s="209"/>
      <c r="C648" s="210"/>
      <c r="D648" s="192" t="s">
        <v>152</v>
      </c>
      <c r="E648" s="211" t="s">
        <v>19</v>
      </c>
      <c r="F648" s="212" t="s">
        <v>810</v>
      </c>
      <c r="G648" s="210"/>
      <c r="H648" s="213">
        <v>33.107999999999997</v>
      </c>
      <c r="I648" s="214"/>
      <c r="J648" s="210"/>
      <c r="K648" s="210"/>
      <c r="L648" s="215"/>
      <c r="M648" s="216"/>
      <c r="N648" s="217"/>
      <c r="O648" s="217"/>
      <c r="P648" s="217"/>
      <c r="Q648" s="217"/>
      <c r="R648" s="217"/>
      <c r="S648" s="217"/>
      <c r="T648" s="218"/>
      <c r="AT648" s="219" t="s">
        <v>152</v>
      </c>
      <c r="AU648" s="219" t="s">
        <v>82</v>
      </c>
      <c r="AV648" s="14" t="s">
        <v>82</v>
      </c>
      <c r="AW648" s="14" t="s">
        <v>35</v>
      </c>
      <c r="AX648" s="14" t="s">
        <v>80</v>
      </c>
      <c r="AY648" s="219" t="s">
        <v>139</v>
      </c>
    </row>
    <row r="649" spans="1:65" s="13" customFormat="1" ht="11.25">
      <c r="B649" s="199"/>
      <c r="C649" s="200"/>
      <c r="D649" s="192" t="s">
        <v>152</v>
      </c>
      <c r="E649" s="201" t="s">
        <v>19</v>
      </c>
      <c r="F649" s="202" t="s">
        <v>811</v>
      </c>
      <c r="G649" s="200"/>
      <c r="H649" s="201" t="s">
        <v>19</v>
      </c>
      <c r="I649" s="203"/>
      <c r="J649" s="200"/>
      <c r="K649" s="200"/>
      <c r="L649" s="204"/>
      <c r="M649" s="205"/>
      <c r="N649" s="206"/>
      <c r="O649" s="206"/>
      <c r="P649" s="206"/>
      <c r="Q649" s="206"/>
      <c r="R649" s="206"/>
      <c r="S649" s="206"/>
      <c r="T649" s="207"/>
      <c r="AT649" s="208" t="s">
        <v>152</v>
      </c>
      <c r="AU649" s="208" t="s">
        <v>82</v>
      </c>
      <c r="AV649" s="13" t="s">
        <v>80</v>
      </c>
      <c r="AW649" s="13" t="s">
        <v>35</v>
      </c>
      <c r="AX649" s="13" t="s">
        <v>73</v>
      </c>
      <c r="AY649" s="208" t="s">
        <v>139</v>
      </c>
    </row>
    <row r="650" spans="1:65" s="2" customFormat="1" ht="16.5" customHeight="1">
      <c r="A650" s="35"/>
      <c r="B650" s="36"/>
      <c r="C650" s="179" t="s">
        <v>812</v>
      </c>
      <c r="D650" s="179" t="s">
        <v>141</v>
      </c>
      <c r="E650" s="180" t="s">
        <v>813</v>
      </c>
      <c r="F650" s="181" t="s">
        <v>814</v>
      </c>
      <c r="G650" s="182" t="s">
        <v>199</v>
      </c>
      <c r="H650" s="183">
        <v>45.37</v>
      </c>
      <c r="I650" s="184"/>
      <c r="J650" s="185">
        <f>ROUND(I650*H650,2)</f>
        <v>0</v>
      </c>
      <c r="K650" s="181" t="s">
        <v>145</v>
      </c>
      <c r="L650" s="40"/>
      <c r="M650" s="186" t="s">
        <v>19</v>
      </c>
      <c r="N650" s="187" t="s">
        <v>44</v>
      </c>
      <c r="O650" s="65"/>
      <c r="P650" s="188">
        <f>O650*H650</f>
        <v>0</v>
      </c>
      <c r="Q650" s="188">
        <v>0.12</v>
      </c>
      <c r="R650" s="188">
        <f>Q650*H650</f>
        <v>5.4443999999999999</v>
      </c>
      <c r="S650" s="188">
        <v>2.2000000000000002</v>
      </c>
      <c r="T650" s="189">
        <f>S650*H650</f>
        <v>99.814000000000007</v>
      </c>
      <c r="U650" s="35"/>
      <c r="V650" s="35"/>
      <c r="W650" s="35"/>
      <c r="X650" s="35"/>
      <c r="Y650" s="35"/>
      <c r="Z650" s="35"/>
      <c r="AA650" s="35"/>
      <c r="AB650" s="35"/>
      <c r="AC650" s="35"/>
      <c r="AD650" s="35"/>
      <c r="AE650" s="35"/>
      <c r="AR650" s="190" t="s">
        <v>146</v>
      </c>
      <c r="AT650" s="190" t="s">
        <v>141</v>
      </c>
      <c r="AU650" s="190" t="s">
        <v>82</v>
      </c>
      <c r="AY650" s="18" t="s">
        <v>139</v>
      </c>
      <c r="BE650" s="191">
        <f>IF(N650="základní",J650,0)</f>
        <v>0</v>
      </c>
      <c r="BF650" s="191">
        <f>IF(N650="snížená",J650,0)</f>
        <v>0</v>
      </c>
      <c r="BG650" s="191">
        <f>IF(N650="zákl. přenesená",J650,0)</f>
        <v>0</v>
      </c>
      <c r="BH650" s="191">
        <f>IF(N650="sníž. přenesená",J650,0)</f>
        <v>0</v>
      </c>
      <c r="BI650" s="191">
        <f>IF(N650="nulová",J650,0)</f>
        <v>0</v>
      </c>
      <c r="BJ650" s="18" t="s">
        <v>80</v>
      </c>
      <c r="BK650" s="191">
        <f>ROUND(I650*H650,2)</f>
        <v>0</v>
      </c>
      <c r="BL650" s="18" t="s">
        <v>146</v>
      </c>
      <c r="BM650" s="190" t="s">
        <v>815</v>
      </c>
    </row>
    <row r="651" spans="1:65" s="2" customFormat="1" ht="11.25">
      <c r="A651" s="35"/>
      <c r="B651" s="36"/>
      <c r="C651" s="37"/>
      <c r="D651" s="192" t="s">
        <v>148</v>
      </c>
      <c r="E651" s="37"/>
      <c r="F651" s="193" t="s">
        <v>816</v>
      </c>
      <c r="G651" s="37"/>
      <c r="H651" s="37"/>
      <c r="I651" s="194"/>
      <c r="J651" s="37"/>
      <c r="K651" s="37"/>
      <c r="L651" s="40"/>
      <c r="M651" s="195"/>
      <c r="N651" s="196"/>
      <c r="O651" s="65"/>
      <c r="P651" s="65"/>
      <c r="Q651" s="65"/>
      <c r="R651" s="65"/>
      <c r="S651" s="65"/>
      <c r="T651" s="66"/>
      <c r="U651" s="35"/>
      <c r="V651" s="35"/>
      <c r="W651" s="35"/>
      <c r="X651" s="35"/>
      <c r="Y651" s="35"/>
      <c r="Z651" s="35"/>
      <c r="AA651" s="35"/>
      <c r="AB651" s="35"/>
      <c r="AC651" s="35"/>
      <c r="AD651" s="35"/>
      <c r="AE651" s="35"/>
      <c r="AT651" s="18" t="s">
        <v>148</v>
      </c>
      <c r="AU651" s="18" t="s">
        <v>82</v>
      </c>
    </row>
    <row r="652" spans="1:65" s="2" customFormat="1" ht="11.25">
      <c r="A652" s="35"/>
      <c r="B652" s="36"/>
      <c r="C652" s="37"/>
      <c r="D652" s="197" t="s">
        <v>150</v>
      </c>
      <c r="E652" s="37"/>
      <c r="F652" s="198" t="s">
        <v>817</v>
      </c>
      <c r="G652" s="37"/>
      <c r="H652" s="37"/>
      <c r="I652" s="194"/>
      <c r="J652" s="37"/>
      <c r="K652" s="37"/>
      <c r="L652" s="40"/>
      <c r="M652" s="195"/>
      <c r="N652" s="196"/>
      <c r="O652" s="65"/>
      <c r="P652" s="65"/>
      <c r="Q652" s="65"/>
      <c r="R652" s="65"/>
      <c r="S652" s="65"/>
      <c r="T652" s="66"/>
      <c r="U652" s="35"/>
      <c r="V652" s="35"/>
      <c r="W652" s="35"/>
      <c r="X652" s="35"/>
      <c r="Y652" s="35"/>
      <c r="Z652" s="35"/>
      <c r="AA652" s="35"/>
      <c r="AB652" s="35"/>
      <c r="AC652" s="35"/>
      <c r="AD652" s="35"/>
      <c r="AE652" s="35"/>
      <c r="AT652" s="18" t="s">
        <v>150</v>
      </c>
      <c r="AU652" s="18" t="s">
        <v>82</v>
      </c>
    </row>
    <row r="653" spans="1:65" s="13" customFormat="1" ht="22.5">
      <c r="B653" s="199"/>
      <c r="C653" s="200"/>
      <c r="D653" s="192" t="s">
        <v>152</v>
      </c>
      <c r="E653" s="201" t="s">
        <v>19</v>
      </c>
      <c r="F653" s="202" t="s">
        <v>818</v>
      </c>
      <c r="G653" s="200"/>
      <c r="H653" s="201" t="s">
        <v>19</v>
      </c>
      <c r="I653" s="203"/>
      <c r="J653" s="200"/>
      <c r="K653" s="200"/>
      <c r="L653" s="204"/>
      <c r="M653" s="205"/>
      <c r="N653" s="206"/>
      <c r="O653" s="206"/>
      <c r="P653" s="206"/>
      <c r="Q653" s="206"/>
      <c r="R653" s="206"/>
      <c r="S653" s="206"/>
      <c r="T653" s="207"/>
      <c r="AT653" s="208" t="s">
        <v>152</v>
      </c>
      <c r="AU653" s="208" t="s">
        <v>82</v>
      </c>
      <c r="AV653" s="13" t="s">
        <v>80</v>
      </c>
      <c r="AW653" s="13" t="s">
        <v>35</v>
      </c>
      <c r="AX653" s="13" t="s">
        <v>73</v>
      </c>
      <c r="AY653" s="208" t="s">
        <v>139</v>
      </c>
    </row>
    <row r="654" spans="1:65" s="13" customFormat="1" ht="11.25">
      <c r="B654" s="199"/>
      <c r="C654" s="200"/>
      <c r="D654" s="192" t="s">
        <v>152</v>
      </c>
      <c r="E654" s="201" t="s">
        <v>19</v>
      </c>
      <c r="F654" s="202" t="s">
        <v>819</v>
      </c>
      <c r="G654" s="200"/>
      <c r="H654" s="201" t="s">
        <v>19</v>
      </c>
      <c r="I654" s="203"/>
      <c r="J654" s="200"/>
      <c r="K654" s="200"/>
      <c r="L654" s="204"/>
      <c r="M654" s="205"/>
      <c r="N654" s="206"/>
      <c r="O654" s="206"/>
      <c r="P654" s="206"/>
      <c r="Q654" s="206"/>
      <c r="R654" s="206"/>
      <c r="S654" s="206"/>
      <c r="T654" s="207"/>
      <c r="AT654" s="208" t="s">
        <v>152</v>
      </c>
      <c r="AU654" s="208" t="s">
        <v>82</v>
      </c>
      <c r="AV654" s="13" t="s">
        <v>80</v>
      </c>
      <c r="AW654" s="13" t="s">
        <v>35</v>
      </c>
      <c r="AX654" s="13" t="s">
        <v>73</v>
      </c>
      <c r="AY654" s="208" t="s">
        <v>139</v>
      </c>
    </row>
    <row r="655" spans="1:65" s="14" customFormat="1" ht="11.25">
      <c r="B655" s="209"/>
      <c r="C655" s="210"/>
      <c r="D655" s="192" t="s">
        <v>152</v>
      </c>
      <c r="E655" s="211" t="s">
        <v>19</v>
      </c>
      <c r="F655" s="212" t="s">
        <v>820</v>
      </c>
      <c r="G655" s="210"/>
      <c r="H655" s="213">
        <v>45.37</v>
      </c>
      <c r="I655" s="214"/>
      <c r="J655" s="210"/>
      <c r="K655" s="210"/>
      <c r="L655" s="215"/>
      <c r="M655" s="216"/>
      <c r="N655" s="217"/>
      <c r="O655" s="217"/>
      <c r="P655" s="217"/>
      <c r="Q655" s="217"/>
      <c r="R655" s="217"/>
      <c r="S655" s="217"/>
      <c r="T655" s="218"/>
      <c r="AT655" s="219" t="s">
        <v>152</v>
      </c>
      <c r="AU655" s="219" t="s">
        <v>82</v>
      </c>
      <c r="AV655" s="14" t="s">
        <v>82</v>
      </c>
      <c r="AW655" s="14" t="s">
        <v>35</v>
      </c>
      <c r="AX655" s="14" t="s">
        <v>80</v>
      </c>
      <c r="AY655" s="219" t="s">
        <v>139</v>
      </c>
    </row>
    <row r="656" spans="1:65" s="13" customFormat="1" ht="11.25">
      <c r="B656" s="199"/>
      <c r="C656" s="200"/>
      <c r="D656" s="192" t="s">
        <v>152</v>
      </c>
      <c r="E656" s="201" t="s">
        <v>19</v>
      </c>
      <c r="F656" s="202" t="s">
        <v>821</v>
      </c>
      <c r="G656" s="200"/>
      <c r="H656" s="201" t="s">
        <v>19</v>
      </c>
      <c r="I656" s="203"/>
      <c r="J656" s="200"/>
      <c r="K656" s="200"/>
      <c r="L656" s="204"/>
      <c r="M656" s="205"/>
      <c r="N656" s="206"/>
      <c r="O656" s="206"/>
      <c r="P656" s="206"/>
      <c r="Q656" s="206"/>
      <c r="R656" s="206"/>
      <c r="S656" s="206"/>
      <c r="T656" s="207"/>
      <c r="AT656" s="208" t="s">
        <v>152</v>
      </c>
      <c r="AU656" s="208" t="s">
        <v>82</v>
      </c>
      <c r="AV656" s="13" t="s">
        <v>80</v>
      </c>
      <c r="AW656" s="13" t="s">
        <v>35</v>
      </c>
      <c r="AX656" s="13" t="s">
        <v>73</v>
      </c>
      <c r="AY656" s="208" t="s">
        <v>139</v>
      </c>
    </row>
    <row r="657" spans="1:65" s="2" customFormat="1" ht="16.5" customHeight="1">
      <c r="A657" s="35"/>
      <c r="B657" s="36"/>
      <c r="C657" s="179" t="s">
        <v>822</v>
      </c>
      <c r="D657" s="179" t="s">
        <v>141</v>
      </c>
      <c r="E657" s="180" t="s">
        <v>823</v>
      </c>
      <c r="F657" s="181" t="s">
        <v>824</v>
      </c>
      <c r="G657" s="182" t="s">
        <v>199</v>
      </c>
      <c r="H657" s="183">
        <v>2.302</v>
      </c>
      <c r="I657" s="184"/>
      <c r="J657" s="185">
        <f>ROUND(I657*H657,2)</f>
        <v>0</v>
      </c>
      <c r="K657" s="181" t="s">
        <v>145</v>
      </c>
      <c r="L657" s="40"/>
      <c r="M657" s="186" t="s">
        <v>19</v>
      </c>
      <c r="N657" s="187" t="s">
        <v>44</v>
      </c>
      <c r="O657" s="65"/>
      <c r="P657" s="188">
        <f>O657*H657</f>
        <v>0</v>
      </c>
      <c r="Q657" s="188">
        <v>0.12171</v>
      </c>
      <c r="R657" s="188">
        <f>Q657*H657</f>
        <v>0.28017641999999998</v>
      </c>
      <c r="S657" s="188">
        <v>2.4</v>
      </c>
      <c r="T657" s="189">
        <f>S657*H657</f>
        <v>5.5247999999999999</v>
      </c>
      <c r="U657" s="35"/>
      <c r="V657" s="35"/>
      <c r="W657" s="35"/>
      <c r="X657" s="35"/>
      <c r="Y657" s="35"/>
      <c r="Z657" s="35"/>
      <c r="AA657" s="35"/>
      <c r="AB657" s="35"/>
      <c r="AC657" s="35"/>
      <c r="AD657" s="35"/>
      <c r="AE657" s="35"/>
      <c r="AR657" s="190" t="s">
        <v>146</v>
      </c>
      <c r="AT657" s="190" t="s">
        <v>141</v>
      </c>
      <c r="AU657" s="190" t="s">
        <v>82</v>
      </c>
      <c r="AY657" s="18" t="s">
        <v>139</v>
      </c>
      <c r="BE657" s="191">
        <f>IF(N657="základní",J657,0)</f>
        <v>0</v>
      </c>
      <c r="BF657" s="191">
        <f>IF(N657="snížená",J657,0)</f>
        <v>0</v>
      </c>
      <c r="BG657" s="191">
        <f>IF(N657="zákl. přenesená",J657,0)</f>
        <v>0</v>
      </c>
      <c r="BH657" s="191">
        <f>IF(N657="sníž. přenesená",J657,0)</f>
        <v>0</v>
      </c>
      <c r="BI657" s="191">
        <f>IF(N657="nulová",J657,0)</f>
        <v>0</v>
      </c>
      <c r="BJ657" s="18" t="s">
        <v>80</v>
      </c>
      <c r="BK657" s="191">
        <f>ROUND(I657*H657,2)</f>
        <v>0</v>
      </c>
      <c r="BL657" s="18" t="s">
        <v>146</v>
      </c>
      <c r="BM657" s="190" t="s">
        <v>825</v>
      </c>
    </row>
    <row r="658" spans="1:65" s="2" customFormat="1" ht="11.25">
      <c r="A658" s="35"/>
      <c r="B658" s="36"/>
      <c r="C658" s="37"/>
      <c r="D658" s="192" t="s">
        <v>148</v>
      </c>
      <c r="E658" s="37"/>
      <c r="F658" s="193" t="s">
        <v>826</v>
      </c>
      <c r="G658" s="37"/>
      <c r="H658" s="37"/>
      <c r="I658" s="194"/>
      <c r="J658" s="37"/>
      <c r="K658" s="37"/>
      <c r="L658" s="40"/>
      <c r="M658" s="195"/>
      <c r="N658" s="196"/>
      <c r="O658" s="65"/>
      <c r="P658" s="65"/>
      <c r="Q658" s="65"/>
      <c r="R658" s="65"/>
      <c r="S658" s="65"/>
      <c r="T658" s="66"/>
      <c r="U658" s="35"/>
      <c r="V658" s="35"/>
      <c r="W658" s="35"/>
      <c r="X658" s="35"/>
      <c r="Y658" s="35"/>
      <c r="Z658" s="35"/>
      <c r="AA658" s="35"/>
      <c r="AB658" s="35"/>
      <c r="AC658" s="35"/>
      <c r="AD658" s="35"/>
      <c r="AE658" s="35"/>
      <c r="AT658" s="18" t="s">
        <v>148</v>
      </c>
      <c r="AU658" s="18" t="s">
        <v>82</v>
      </c>
    </row>
    <row r="659" spans="1:65" s="2" customFormat="1" ht="11.25">
      <c r="A659" s="35"/>
      <c r="B659" s="36"/>
      <c r="C659" s="37"/>
      <c r="D659" s="197" t="s">
        <v>150</v>
      </c>
      <c r="E659" s="37"/>
      <c r="F659" s="198" t="s">
        <v>827</v>
      </c>
      <c r="G659" s="37"/>
      <c r="H659" s="37"/>
      <c r="I659" s="194"/>
      <c r="J659" s="37"/>
      <c r="K659" s="37"/>
      <c r="L659" s="40"/>
      <c r="M659" s="195"/>
      <c r="N659" s="196"/>
      <c r="O659" s="65"/>
      <c r="P659" s="65"/>
      <c r="Q659" s="65"/>
      <c r="R659" s="65"/>
      <c r="S659" s="65"/>
      <c r="T659" s="66"/>
      <c r="U659" s="35"/>
      <c r="V659" s="35"/>
      <c r="W659" s="35"/>
      <c r="X659" s="35"/>
      <c r="Y659" s="35"/>
      <c r="Z659" s="35"/>
      <c r="AA659" s="35"/>
      <c r="AB659" s="35"/>
      <c r="AC659" s="35"/>
      <c r="AD659" s="35"/>
      <c r="AE659" s="35"/>
      <c r="AT659" s="18" t="s">
        <v>150</v>
      </c>
      <c r="AU659" s="18" t="s">
        <v>82</v>
      </c>
    </row>
    <row r="660" spans="1:65" s="13" customFormat="1" ht="11.25">
      <c r="B660" s="199"/>
      <c r="C660" s="200"/>
      <c r="D660" s="192" t="s">
        <v>152</v>
      </c>
      <c r="E660" s="201" t="s">
        <v>19</v>
      </c>
      <c r="F660" s="202" t="s">
        <v>828</v>
      </c>
      <c r="G660" s="200"/>
      <c r="H660" s="201" t="s">
        <v>19</v>
      </c>
      <c r="I660" s="203"/>
      <c r="J660" s="200"/>
      <c r="K660" s="200"/>
      <c r="L660" s="204"/>
      <c r="M660" s="205"/>
      <c r="N660" s="206"/>
      <c r="O660" s="206"/>
      <c r="P660" s="206"/>
      <c r="Q660" s="206"/>
      <c r="R660" s="206"/>
      <c r="S660" s="206"/>
      <c r="T660" s="207"/>
      <c r="AT660" s="208" t="s">
        <v>152</v>
      </c>
      <c r="AU660" s="208" t="s">
        <v>82</v>
      </c>
      <c r="AV660" s="13" t="s">
        <v>80</v>
      </c>
      <c r="AW660" s="13" t="s">
        <v>35</v>
      </c>
      <c r="AX660" s="13" t="s">
        <v>73</v>
      </c>
      <c r="AY660" s="208" t="s">
        <v>139</v>
      </c>
    </row>
    <row r="661" spans="1:65" s="13" customFormat="1" ht="11.25">
      <c r="B661" s="199"/>
      <c r="C661" s="200"/>
      <c r="D661" s="192" t="s">
        <v>152</v>
      </c>
      <c r="E661" s="201" t="s">
        <v>19</v>
      </c>
      <c r="F661" s="202" t="s">
        <v>829</v>
      </c>
      <c r="G661" s="200"/>
      <c r="H661" s="201" t="s">
        <v>19</v>
      </c>
      <c r="I661" s="203"/>
      <c r="J661" s="200"/>
      <c r="K661" s="200"/>
      <c r="L661" s="204"/>
      <c r="M661" s="205"/>
      <c r="N661" s="206"/>
      <c r="O661" s="206"/>
      <c r="P661" s="206"/>
      <c r="Q661" s="206"/>
      <c r="R661" s="206"/>
      <c r="S661" s="206"/>
      <c r="T661" s="207"/>
      <c r="AT661" s="208" t="s">
        <v>152</v>
      </c>
      <c r="AU661" s="208" t="s">
        <v>82</v>
      </c>
      <c r="AV661" s="13" t="s">
        <v>80</v>
      </c>
      <c r="AW661" s="13" t="s">
        <v>35</v>
      </c>
      <c r="AX661" s="13" t="s">
        <v>73</v>
      </c>
      <c r="AY661" s="208" t="s">
        <v>139</v>
      </c>
    </row>
    <row r="662" spans="1:65" s="14" customFormat="1" ht="11.25">
      <c r="B662" s="209"/>
      <c r="C662" s="210"/>
      <c r="D662" s="192" t="s">
        <v>152</v>
      </c>
      <c r="E662" s="211" t="s">
        <v>19</v>
      </c>
      <c r="F662" s="212" t="s">
        <v>830</v>
      </c>
      <c r="G662" s="210"/>
      <c r="H662" s="213">
        <v>2.302</v>
      </c>
      <c r="I662" s="214"/>
      <c r="J662" s="210"/>
      <c r="K662" s="210"/>
      <c r="L662" s="215"/>
      <c r="M662" s="216"/>
      <c r="N662" s="217"/>
      <c r="O662" s="217"/>
      <c r="P662" s="217"/>
      <c r="Q662" s="217"/>
      <c r="R662" s="217"/>
      <c r="S662" s="217"/>
      <c r="T662" s="218"/>
      <c r="AT662" s="219" t="s">
        <v>152</v>
      </c>
      <c r="AU662" s="219" t="s">
        <v>82</v>
      </c>
      <c r="AV662" s="14" t="s">
        <v>82</v>
      </c>
      <c r="AW662" s="14" t="s">
        <v>35</v>
      </c>
      <c r="AX662" s="14" t="s">
        <v>80</v>
      </c>
      <c r="AY662" s="219" t="s">
        <v>139</v>
      </c>
    </row>
    <row r="663" spans="1:65" s="13" customFormat="1" ht="11.25">
      <c r="B663" s="199"/>
      <c r="C663" s="200"/>
      <c r="D663" s="192" t="s">
        <v>152</v>
      </c>
      <c r="E663" s="201" t="s">
        <v>19</v>
      </c>
      <c r="F663" s="202" t="s">
        <v>831</v>
      </c>
      <c r="G663" s="200"/>
      <c r="H663" s="201" t="s">
        <v>19</v>
      </c>
      <c r="I663" s="203"/>
      <c r="J663" s="200"/>
      <c r="K663" s="200"/>
      <c r="L663" s="204"/>
      <c r="M663" s="205"/>
      <c r="N663" s="206"/>
      <c r="O663" s="206"/>
      <c r="P663" s="206"/>
      <c r="Q663" s="206"/>
      <c r="R663" s="206"/>
      <c r="S663" s="206"/>
      <c r="T663" s="207"/>
      <c r="AT663" s="208" t="s">
        <v>152</v>
      </c>
      <c r="AU663" s="208" t="s">
        <v>82</v>
      </c>
      <c r="AV663" s="13" t="s">
        <v>80</v>
      </c>
      <c r="AW663" s="13" t="s">
        <v>35</v>
      </c>
      <c r="AX663" s="13" t="s">
        <v>73</v>
      </c>
      <c r="AY663" s="208" t="s">
        <v>139</v>
      </c>
    </row>
    <row r="664" spans="1:65" s="2" customFormat="1" ht="16.5" customHeight="1">
      <c r="A664" s="35"/>
      <c r="B664" s="36"/>
      <c r="C664" s="179" t="s">
        <v>832</v>
      </c>
      <c r="D664" s="179" t="s">
        <v>141</v>
      </c>
      <c r="E664" s="180" t="s">
        <v>833</v>
      </c>
      <c r="F664" s="181" t="s">
        <v>834</v>
      </c>
      <c r="G664" s="182" t="s">
        <v>199</v>
      </c>
      <c r="H664" s="183">
        <v>6.42</v>
      </c>
      <c r="I664" s="184"/>
      <c r="J664" s="185">
        <f>ROUND(I664*H664,2)</f>
        <v>0</v>
      </c>
      <c r="K664" s="181" t="s">
        <v>145</v>
      </c>
      <c r="L664" s="40"/>
      <c r="M664" s="186" t="s">
        <v>19</v>
      </c>
      <c r="N664" s="187" t="s">
        <v>44</v>
      </c>
      <c r="O664" s="65"/>
      <c r="P664" s="188">
        <f>O664*H664</f>
        <v>0</v>
      </c>
      <c r="Q664" s="188">
        <v>0.12171</v>
      </c>
      <c r="R664" s="188">
        <f>Q664*H664</f>
        <v>0.78137820000000002</v>
      </c>
      <c r="S664" s="188">
        <v>2.4</v>
      </c>
      <c r="T664" s="189">
        <f>S664*H664</f>
        <v>15.407999999999999</v>
      </c>
      <c r="U664" s="35"/>
      <c r="V664" s="35"/>
      <c r="W664" s="35"/>
      <c r="X664" s="35"/>
      <c r="Y664" s="35"/>
      <c r="Z664" s="35"/>
      <c r="AA664" s="35"/>
      <c r="AB664" s="35"/>
      <c r="AC664" s="35"/>
      <c r="AD664" s="35"/>
      <c r="AE664" s="35"/>
      <c r="AR664" s="190" t="s">
        <v>146</v>
      </c>
      <c r="AT664" s="190" t="s">
        <v>141</v>
      </c>
      <c r="AU664" s="190" t="s">
        <v>82</v>
      </c>
      <c r="AY664" s="18" t="s">
        <v>139</v>
      </c>
      <c r="BE664" s="191">
        <f>IF(N664="základní",J664,0)</f>
        <v>0</v>
      </c>
      <c r="BF664" s="191">
        <f>IF(N664="snížená",J664,0)</f>
        <v>0</v>
      </c>
      <c r="BG664" s="191">
        <f>IF(N664="zákl. přenesená",J664,0)</f>
        <v>0</v>
      </c>
      <c r="BH664" s="191">
        <f>IF(N664="sníž. přenesená",J664,0)</f>
        <v>0</v>
      </c>
      <c r="BI664" s="191">
        <f>IF(N664="nulová",J664,0)</f>
        <v>0</v>
      </c>
      <c r="BJ664" s="18" t="s">
        <v>80</v>
      </c>
      <c r="BK664" s="191">
        <f>ROUND(I664*H664,2)</f>
        <v>0</v>
      </c>
      <c r="BL664" s="18" t="s">
        <v>146</v>
      </c>
      <c r="BM664" s="190" t="s">
        <v>835</v>
      </c>
    </row>
    <row r="665" spans="1:65" s="2" customFormat="1" ht="19.5">
      <c r="A665" s="35"/>
      <c r="B665" s="36"/>
      <c r="C665" s="37"/>
      <c r="D665" s="192" t="s">
        <v>148</v>
      </c>
      <c r="E665" s="37"/>
      <c r="F665" s="193" t="s">
        <v>836</v>
      </c>
      <c r="G665" s="37"/>
      <c r="H665" s="37"/>
      <c r="I665" s="194"/>
      <c r="J665" s="37"/>
      <c r="K665" s="37"/>
      <c r="L665" s="40"/>
      <c r="M665" s="195"/>
      <c r="N665" s="196"/>
      <c r="O665" s="65"/>
      <c r="P665" s="65"/>
      <c r="Q665" s="65"/>
      <c r="R665" s="65"/>
      <c r="S665" s="65"/>
      <c r="T665" s="66"/>
      <c r="U665" s="35"/>
      <c r="V665" s="35"/>
      <c r="W665" s="35"/>
      <c r="X665" s="35"/>
      <c r="Y665" s="35"/>
      <c r="Z665" s="35"/>
      <c r="AA665" s="35"/>
      <c r="AB665" s="35"/>
      <c r="AC665" s="35"/>
      <c r="AD665" s="35"/>
      <c r="AE665" s="35"/>
      <c r="AT665" s="18" t="s">
        <v>148</v>
      </c>
      <c r="AU665" s="18" t="s">
        <v>82</v>
      </c>
    </row>
    <row r="666" spans="1:65" s="2" customFormat="1" ht="11.25">
      <c r="A666" s="35"/>
      <c r="B666" s="36"/>
      <c r="C666" s="37"/>
      <c r="D666" s="197" t="s">
        <v>150</v>
      </c>
      <c r="E666" s="37"/>
      <c r="F666" s="198" t="s">
        <v>837</v>
      </c>
      <c r="G666" s="37"/>
      <c r="H666" s="37"/>
      <c r="I666" s="194"/>
      <c r="J666" s="37"/>
      <c r="K666" s="37"/>
      <c r="L666" s="40"/>
      <c r="M666" s="195"/>
      <c r="N666" s="196"/>
      <c r="O666" s="65"/>
      <c r="P666" s="65"/>
      <c r="Q666" s="65"/>
      <c r="R666" s="65"/>
      <c r="S666" s="65"/>
      <c r="T666" s="66"/>
      <c r="U666" s="35"/>
      <c r="V666" s="35"/>
      <c r="W666" s="35"/>
      <c r="X666" s="35"/>
      <c r="Y666" s="35"/>
      <c r="Z666" s="35"/>
      <c r="AA666" s="35"/>
      <c r="AB666" s="35"/>
      <c r="AC666" s="35"/>
      <c r="AD666" s="35"/>
      <c r="AE666" s="35"/>
      <c r="AT666" s="18" t="s">
        <v>150</v>
      </c>
      <c r="AU666" s="18" t="s">
        <v>82</v>
      </c>
    </row>
    <row r="667" spans="1:65" s="13" customFormat="1" ht="11.25">
      <c r="B667" s="199"/>
      <c r="C667" s="200"/>
      <c r="D667" s="192" t="s">
        <v>152</v>
      </c>
      <c r="E667" s="201" t="s">
        <v>19</v>
      </c>
      <c r="F667" s="202" t="s">
        <v>838</v>
      </c>
      <c r="G667" s="200"/>
      <c r="H667" s="201" t="s">
        <v>19</v>
      </c>
      <c r="I667" s="203"/>
      <c r="J667" s="200"/>
      <c r="K667" s="200"/>
      <c r="L667" s="204"/>
      <c r="M667" s="205"/>
      <c r="N667" s="206"/>
      <c r="O667" s="206"/>
      <c r="P667" s="206"/>
      <c r="Q667" s="206"/>
      <c r="R667" s="206"/>
      <c r="S667" s="206"/>
      <c r="T667" s="207"/>
      <c r="AT667" s="208" t="s">
        <v>152</v>
      </c>
      <c r="AU667" s="208" t="s">
        <v>82</v>
      </c>
      <c r="AV667" s="13" t="s">
        <v>80</v>
      </c>
      <c r="AW667" s="13" t="s">
        <v>35</v>
      </c>
      <c r="AX667" s="13" t="s">
        <v>73</v>
      </c>
      <c r="AY667" s="208" t="s">
        <v>139</v>
      </c>
    </row>
    <row r="668" spans="1:65" s="14" customFormat="1" ht="11.25">
      <c r="B668" s="209"/>
      <c r="C668" s="210"/>
      <c r="D668" s="192" t="s">
        <v>152</v>
      </c>
      <c r="E668" s="211" t="s">
        <v>19</v>
      </c>
      <c r="F668" s="212" t="s">
        <v>839</v>
      </c>
      <c r="G668" s="210"/>
      <c r="H668" s="213">
        <v>6.42</v>
      </c>
      <c r="I668" s="214"/>
      <c r="J668" s="210"/>
      <c r="K668" s="210"/>
      <c r="L668" s="215"/>
      <c r="M668" s="216"/>
      <c r="N668" s="217"/>
      <c r="O668" s="217"/>
      <c r="P668" s="217"/>
      <c r="Q668" s="217"/>
      <c r="R668" s="217"/>
      <c r="S668" s="217"/>
      <c r="T668" s="218"/>
      <c r="AT668" s="219" t="s">
        <v>152</v>
      </c>
      <c r="AU668" s="219" t="s">
        <v>82</v>
      </c>
      <c r="AV668" s="14" t="s">
        <v>82</v>
      </c>
      <c r="AW668" s="14" t="s">
        <v>35</v>
      </c>
      <c r="AX668" s="14" t="s">
        <v>80</v>
      </c>
      <c r="AY668" s="219" t="s">
        <v>139</v>
      </c>
    </row>
    <row r="669" spans="1:65" s="13" customFormat="1" ht="11.25">
      <c r="B669" s="199"/>
      <c r="C669" s="200"/>
      <c r="D669" s="192" t="s">
        <v>152</v>
      </c>
      <c r="E669" s="201" t="s">
        <v>19</v>
      </c>
      <c r="F669" s="202" t="s">
        <v>840</v>
      </c>
      <c r="G669" s="200"/>
      <c r="H669" s="201" t="s">
        <v>19</v>
      </c>
      <c r="I669" s="203"/>
      <c r="J669" s="200"/>
      <c r="K669" s="200"/>
      <c r="L669" s="204"/>
      <c r="M669" s="205"/>
      <c r="N669" s="206"/>
      <c r="O669" s="206"/>
      <c r="P669" s="206"/>
      <c r="Q669" s="206"/>
      <c r="R669" s="206"/>
      <c r="S669" s="206"/>
      <c r="T669" s="207"/>
      <c r="AT669" s="208" t="s">
        <v>152</v>
      </c>
      <c r="AU669" s="208" t="s">
        <v>82</v>
      </c>
      <c r="AV669" s="13" t="s">
        <v>80</v>
      </c>
      <c r="AW669" s="13" t="s">
        <v>35</v>
      </c>
      <c r="AX669" s="13" t="s">
        <v>73</v>
      </c>
      <c r="AY669" s="208" t="s">
        <v>139</v>
      </c>
    </row>
    <row r="670" spans="1:65" s="13" customFormat="1" ht="11.25">
      <c r="B670" s="199"/>
      <c r="C670" s="200"/>
      <c r="D670" s="192" t="s">
        <v>152</v>
      </c>
      <c r="E670" s="201" t="s">
        <v>19</v>
      </c>
      <c r="F670" s="202" t="s">
        <v>841</v>
      </c>
      <c r="G670" s="200"/>
      <c r="H670" s="201" t="s">
        <v>19</v>
      </c>
      <c r="I670" s="203"/>
      <c r="J670" s="200"/>
      <c r="K670" s="200"/>
      <c r="L670" s="204"/>
      <c r="M670" s="205"/>
      <c r="N670" s="206"/>
      <c r="O670" s="206"/>
      <c r="P670" s="206"/>
      <c r="Q670" s="206"/>
      <c r="R670" s="206"/>
      <c r="S670" s="206"/>
      <c r="T670" s="207"/>
      <c r="AT670" s="208" t="s">
        <v>152</v>
      </c>
      <c r="AU670" s="208" t="s">
        <v>82</v>
      </c>
      <c r="AV670" s="13" t="s">
        <v>80</v>
      </c>
      <c r="AW670" s="13" t="s">
        <v>35</v>
      </c>
      <c r="AX670" s="13" t="s">
        <v>73</v>
      </c>
      <c r="AY670" s="208" t="s">
        <v>139</v>
      </c>
    </row>
    <row r="671" spans="1:65" s="2" customFormat="1" ht="16.5" customHeight="1">
      <c r="A671" s="35"/>
      <c r="B671" s="36"/>
      <c r="C671" s="179" t="s">
        <v>842</v>
      </c>
      <c r="D671" s="179" t="s">
        <v>141</v>
      </c>
      <c r="E671" s="180" t="s">
        <v>843</v>
      </c>
      <c r="F671" s="181" t="s">
        <v>844</v>
      </c>
      <c r="G671" s="182" t="s">
        <v>158</v>
      </c>
      <c r="H671" s="183">
        <v>14</v>
      </c>
      <c r="I671" s="184"/>
      <c r="J671" s="185">
        <f>ROUND(I671*H671,2)</f>
        <v>0</v>
      </c>
      <c r="K671" s="181" t="s">
        <v>145</v>
      </c>
      <c r="L671" s="40"/>
      <c r="M671" s="186" t="s">
        <v>19</v>
      </c>
      <c r="N671" s="187" t="s">
        <v>44</v>
      </c>
      <c r="O671" s="65"/>
      <c r="P671" s="188">
        <f>O671*H671</f>
        <v>0</v>
      </c>
      <c r="Q671" s="188">
        <v>8.0000000000000007E-5</v>
      </c>
      <c r="R671" s="188">
        <f>Q671*H671</f>
        <v>1.1200000000000001E-3</v>
      </c>
      <c r="S671" s="188">
        <v>1.7999999999999999E-2</v>
      </c>
      <c r="T671" s="189">
        <f>S671*H671</f>
        <v>0.252</v>
      </c>
      <c r="U671" s="35"/>
      <c r="V671" s="35"/>
      <c r="W671" s="35"/>
      <c r="X671" s="35"/>
      <c r="Y671" s="35"/>
      <c r="Z671" s="35"/>
      <c r="AA671" s="35"/>
      <c r="AB671" s="35"/>
      <c r="AC671" s="35"/>
      <c r="AD671" s="35"/>
      <c r="AE671" s="35"/>
      <c r="AR671" s="190" t="s">
        <v>146</v>
      </c>
      <c r="AT671" s="190" t="s">
        <v>141</v>
      </c>
      <c r="AU671" s="190" t="s">
        <v>82</v>
      </c>
      <c r="AY671" s="18" t="s">
        <v>139</v>
      </c>
      <c r="BE671" s="191">
        <f>IF(N671="základní",J671,0)</f>
        <v>0</v>
      </c>
      <c r="BF671" s="191">
        <f>IF(N671="snížená",J671,0)</f>
        <v>0</v>
      </c>
      <c r="BG671" s="191">
        <f>IF(N671="zákl. přenesená",J671,0)</f>
        <v>0</v>
      </c>
      <c r="BH671" s="191">
        <f>IF(N671="sníž. přenesená",J671,0)</f>
        <v>0</v>
      </c>
      <c r="BI671" s="191">
        <f>IF(N671="nulová",J671,0)</f>
        <v>0</v>
      </c>
      <c r="BJ671" s="18" t="s">
        <v>80</v>
      </c>
      <c r="BK671" s="191">
        <f>ROUND(I671*H671,2)</f>
        <v>0</v>
      </c>
      <c r="BL671" s="18" t="s">
        <v>146</v>
      </c>
      <c r="BM671" s="190" t="s">
        <v>845</v>
      </c>
    </row>
    <row r="672" spans="1:65" s="2" customFormat="1" ht="19.5">
      <c r="A672" s="35"/>
      <c r="B672" s="36"/>
      <c r="C672" s="37"/>
      <c r="D672" s="192" t="s">
        <v>148</v>
      </c>
      <c r="E672" s="37"/>
      <c r="F672" s="193" t="s">
        <v>846</v>
      </c>
      <c r="G672" s="37"/>
      <c r="H672" s="37"/>
      <c r="I672" s="194"/>
      <c r="J672" s="37"/>
      <c r="K672" s="37"/>
      <c r="L672" s="40"/>
      <c r="M672" s="195"/>
      <c r="N672" s="196"/>
      <c r="O672" s="65"/>
      <c r="P672" s="65"/>
      <c r="Q672" s="65"/>
      <c r="R672" s="65"/>
      <c r="S672" s="65"/>
      <c r="T672" s="66"/>
      <c r="U672" s="35"/>
      <c r="V672" s="35"/>
      <c r="W672" s="35"/>
      <c r="X672" s="35"/>
      <c r="Y672" s="35"/>
      <c r="Z672" s="35"/>
      <c r="AA672" s="35"/>
      <c r="AB672" s="35"/>
      <c r="AC672" s="35"/>
      <c r="AD672" s="35"/>
      <c r="AE672" s="35"/>
      <c r="AT672" s="18" t="s">
        <v>148</v>
      </c>
      <c r="AU672" s="18" t="s">
        <v>82</v>
      </c>
    </row>
    <row r="673" spans="1:65" s="2" customFormat="1" ht="11.25">
      <c r="A673" s="35"/>
      <c r="B673" s="36"/>
      <c r="C673" s="37"/>
      <c r="D673" s="197" t="s">
        <v>150</v>
      </c>
      <c r="E673" s="37"/>
      <c r="F673" s="198" t="s">
        <v>847</v>
      </c>
      <c r="G673" s="37"/>
      <c r="H673" s="37"/>
      <c r="I673" s="194"/>
      <c r="J673" s="37"/>
      <c r="K673" s="37"/>
      <c r="L673" s="40"/>
      <c r="M673" s="195"/>
      <c r="N673" s="196"/>
      <c r="O673" s="65"/>
      <c r="P673" s="65"/>
      <c r="Q673" s="65"/>
      <c r="R673" s="65"/>
      <c r="S673" s="65"/>
      <c r="T673" s="66"/>
      <c r="U673" s="35"/>
      <c r="V673" s="35"/>
      <c r="W673" s="35"/>
      <c r="X673" s="35"/>
      <c r="Y673" s="35"/>
      <c r="Z673" s="35"/>
      <c r="AA673" s="35"/>
      <c r="AB673" s="35"/>
      <c r="AC673" s="35"/>
      <c r="AD673" s="35"/>
      <c r="AE673" s="35"/>
      <c r="AT673" s="18" t="s">
        <v>150</v>
      </c>
      <c r="AU673" s="18" t="s">
        <v>82</v>
      </c>
    </row>
    <row r="674" spans="1:65" s="13" customFormat="1" ht="22.5">
      <c r="B674" s="199"/>
      <c r="C674" s="200"/>
      <c r="D674" s="192" t="s">
        <v>152</v>
      </c>
      <c r="E674" s="201" t="s">
        <v>19</v>
      </c>
      <c r="F674" s="202" t="s">
        <v>848</v>
      </c>
      <c r="G674" s="200"/>
      <c r="H674" s="201" t="s">
        <v>19</v>
      </c>
      <c r="I674" s="203"/>
      <c r="J674" s="200"/>
      <c r="K674" s="200"/>
      <c r="L674" s="204"/>
      <c r="M674" s="205"/>
      <c r="N674" s="206"/>
      <c r="O674" s="206"/>
      <c r="P674" s="206"/>
      <c r="Q674" s="206"/>
      <c r="R674" s="206"/>
      <c r="S674" s="206"/>
      <c r="T674" s="207"/>
      <c r="AT674" s="208" t="s">
        <v>152</v>
      </c>
      <c r="AU674" s="208" t="s">
        <v>82</v>
      </c>
      <c r="AV674" s="13" t="s">
        <v>80</v>
      </c>
      <c r="AW674" s="13" t="s">
        <v>35</v>
      </c>
      <c r="AX674" s="13" t="s">
        <v>73</v>
      </c>
      <c r="AY674" s="208" t="s">
        <v>139</v>
      </c>
    </row>
    <row r="675" spans="1:65" s="14" customFormat="1" ht="11.25">
      <c r="B675" s="209"/>
      <c r="C675" s="210"/>
      <c r="D675" s="192" t="s">
        <v>152</v>
      </c>
      <c r="E675" s="211" t="s">
        <v>19</v>
      </c>
      <c r="F675" s="212" t="s">
        <v>849</v>
      </c>
      <c r="G675" s="210"/>
      <c r="H675" s="213">
        <v>14</v>
      </c>
      <c r="I675" s="214"/>
      <c r="J675" s="210"/>
      <c r="K675" s="210"/>
      <c r="L675" s="215"/>
      <c r="M675" s="216"/>
      <c r="N675" s="217"/>
      <c r="O675" s="217"/>
      <c r="P675" s="217"/>
      <c r="Q675" s="217"/>
      <c r="R675" s="217"/>
      <c r="S675" s="217"/>
      <c r="T675" s="218"/>
      <c r="AT675" s="219" t="s">
        <v>152</v>
      </c>
      <c r="AU675" s="219" t="s">
        <v>82</v>
      </c>
      <c r="AV675" s="14" t="s">
        <v>82</v>
      </c>
      <c r="AW675" s="14" t="s">
        <v>35</v>
      </c>
      <c r="AX675" s="14" t="s">
        <v>80</v>
      </c>
      <c r="AY675" s="219" t="s">
        <v>139</v>
      </c>
    </row>
    <row r="676" spans="1:65" s="13" customFormat="1" ht="11.25">
      <c r="B676" s="199"/>
      <c r="C676" s="200"/>
      <c r="D676" s="192" t="s">
        <v>152</v>
      </c>
      <c r="E676" s="201" t="s">
        <v>19</v>
      </c>
      <c r="F676" s="202" t="s">
        <v>850</v>
      </c>
      <c r="G676" s="200"/>
      <c r="H676" s="201" t="s">
        <v>19</v>
      </c>
      <c r="I676" s="203"/>
      <c r="J676" s="200"/>
      <c r="K676" s="200"/>
      <c r="L676" s="204"/>
      <c r="M676" s="205"/>
      <c r="N676" s="206"/>
      <c r="O676" s="206"/>
      <c r="P676" s="206"/>
      <c r="Q676" s="206"/>
      <c r="R676" s="206"/>
      <c r="S676" s="206"/>
      <c r="T676" s="207"/>
      <c r="AT676" s="208" t="s">
        <v>152</v>
      </c>
      <c r="AU676" s="208" t="s">
        <v>82</v>
      </c>
      <c r="AV676" s="13" t="s">
        <v>80</v>
      </c>
      <c r="AW676" s="13" t="s">
        <v>35</v>
      </c>
      <c r="AX676" s="13" t="s">
        <v>73</v>
      </c>
      <c r="AY676" s="208" t="s">
        <v>139</v>
      </c>
    </row>
    <row r="677" spans="1:65" s="2" customFormat="1" ht="24.2" customHeight="1">
      <c r="A677" s="35"/>
      <c r="B677" s="36"/>
      <c r="C677" s="179" t="s">
        <v>851</v>
      </c>
      <c r="D677" s="179" t="s">
        <v>141</v>
      </c>
      <c r="E677" s="180" t="s">
        <v>852</v>
      </c>
      <c r="F677" s="181" t="s">
        <v>853</v>
      </c>
      <c r="G677" s="182" t="s">
        <v>524</v>
      </c>
      <c r="H677" s="183">
        <v>32</v>
      </c>
      <c r="I677" s="184"/>
      <c r="J677" s="185">
        <f>ROUND(I677*H677,2)</f>
        <v>0</v>
      </c>
      <c r="K677" s="181" t="s">
        <v>145</v>
      </c>
      <c r="L677" s="40"/>
      <c r="M677" s="186" t="s">
        <v>19</v>
      </c>
      <c r="N677" s="187" t="s">
        <v>44</v>
      </c>
      <c r="O677" s="65"/>
      <c r="P677" s="188">
        <f>O677*H677</f>
        <v>0</v>
      </c>
      <c r="Q677" s="188">
        <v>8.7000000000000001E-4</v>
      </c>
      <c r="R677" s="188">
        <f>Q677*H677</f>
        <v>2.784E-2</v>
      </c>
      <c r="S677" s="188">
        <v>0.81799999999999995</v>
      </c>
      <c r="T677" s="189">
        <f>S677*H677</f>
        <v>26.175999999999998</v>
      </c>
      <c r="U677" s="35"/>
      <c r="V677" s="35"/>
      <c r="W677" s="35"/>
      <c r="X677" s="35"/>
      <c r="Y677" s="35"/>
      <c r="Z677" s="35"/>
      <c r="AA677" s="35"/>
      <c r="AB677" s="35"/>
      <c r="AC677" s="35"/>
      <c r="AD677" s="35"/>
      <c r="AE677" s="35"/>
      <c r="AR677" s="190" t="s">
        <v>146</v>
      </c>
      <c r="AT677" s="190" t="s">
        <v>141</v>
      </c>
      <c r="AU677" s="190" t="s">
        <v>82</v>
      </c>
      <c r="AY677" s="18" t="s">
        <v>139</v>
      </c>
      <c r="BE677" s="191">
        <f>IF(N677="základní",J677,0)</f>
        <v>0</v>
      </c>
      <c r="BF677" s="191">
        <f>IF(N677="snížená",J677,0)</f>
        <v>0</v>
      </c>
      <c r="BG677" s="191">
        <f>IF(N677="zákl. přenesená",J677,0)</f>
        <v>0</v>
      </c>
      <c r="BH677" s="191">
        <f>IF(N677="sníž. přenesená",J677,0)</f>
        <v>0</v>
      </c>
      <c r="BI677" s="191">
        <f>IF(N677="nulová",J677,0)</f>
        <v>0</v>
      </c>
      <c r="BJ677" s="18" t="s">
        <v>80</v>
      </c>
      <c r="BK677" s="191">
        <f>ROUND(I677*H677,2)</f>
        <v>0</v>
      </c>
      <c r="BL677" s="18" t="s">
        <v>146</v>
      </c>
      <c r="BM677" s="190" t="s">
        <v>854</v>
      </c>
    </row>
    <row r="678" spans="1:65" s="2" customFormat="1" ht="19.5">
      <c r="A678" s="35"/>
      <c r="B678" s="36"/>
      <c r="C678" s="37"/>
      <c r="D678" s="192" t="s">
        <v>148</v>
      </c>
      <c r="E678" s="37"/>
      <c r="F678" s="193" t="s">
        <v>855</v>
      </c>
      <c r="G678" s="37"/>
      <c r="H678" s="37"/>
      <c r="I678" s="194"/>
      <c r="J678" s="37"/>
      <c r="K678" s="37"/>
      <c r="L678" s="40"/>
      <c r="M678" s="195"/>
      <c r="N678" s="196"/>
      <c r="O678" s="65"/>
      <c r="P678" s="65"/>
      <c r="Q678" s="65"/>
      <c r="R678" s="65"/>
      <c r="S678" s="65"/>
      <c r="T678" s="66"/>
      <c r="U678" s="35"/>
      <c r="V678" s="35"/>
      <c r="W678" s="35"/>
      <c r="X678" s="35"/>
      <c r="Y678" s="35"/>
      <c r="Z678" s="35"/>
      <c r="AA678" s="35"/>
      <c r="AB678" s="35"/>
      <c r="AC678" s="35"/>
      <c r="AD678" s="35"/>
      <c r="AE678" s="35"/>
      <c r="AT678" s="18" t="s">
        <v>148</v>
      </c>
      <c r="AU678" s="18" t="s">
        <v>82</v>
      </c>
    </row>
    <row r="679" spans="1:65" s="2" customFormat="1" ht="11.25">
      <c r="A679" s="35"/>
      <c r="B679" s="36"/>
      <c r="C679" s="37"/>
      <c r="D679" s="197" t="s">
        <v>150</v>
      </c>
      <c r="E679" s="37"/>
      <c r="F679" s="198" t="s">
        <v>856</v>
      </c>
      <c r="G679" s="37"/>
      <c r="H679" s="37"/>
      <c r="I679" s="194"/>
      <c r="J679" s="37"/>
      <c r="K679" s="37"/>
      <c r="L679" s="40"/>
      <c r="M679" s="195"/>
      <c r="N679" s="196"/>
      <c r="O679" s="65"/>
      <c r="P679" s="65"/>
      <c r="Q679" s="65"/>
      <c r="R679" s="65"/>
      <c r="S679" s="65"/>
      <c r="T679" s="66"/>
      <c r="U679" s="35"/>
      <c r="V679" s="35"/>
      <c r="W679" s="35"/>
      <c r="X679" s="35"/>
      <c r="Y679" s="35"/>
      <c r="Z679" s="35"/>
      <c r="AA679" s="35"/>
      <c r="AB679" s="35"/>
      <c r="AC679" s="35"/>
      <c r="AD679" s="35"/>
      <c r="AE679" s="35"/>
      <c r="AT679" s="18" t="s">
        <v>150</v>
      </c>
      <c r="AU679" s="18" t="s">
        <v>82</v>
      </c>
    </row>
    <row r="680" spans="1:65" s="13" customFormat="1" ht="11.25">
      <c r="B680" s="199"/>
      <c r="C680" s="200"/>
      <c r="D680" s="192" t="s">
        <v>152</v>
      </c>
      <c r="E680" s="201" t="s">
        <v>19</v>
      </c>
      <c r="F680" s="202" t="s">
        <v>857</v>
      </c>
      <c r="G680" s="200"/>
      <c r="H680" s="201" t="s">
        <v>19</v>
      </c>
      <c r="I680" s="203"/>
      <c r="J680" s="200"/>
      <c r="K680" s="200"/>
      <c r="L680" s="204"/>
      <c r="M680" s="205"/>
      <c r="N680" s="206"/>
      <c r="O680" s="206"/>
      <c r="P680" s="206"/>
      <c r="Q680" s="206"/>
      <c r="R680" s="206"/>
      <c r="S680" s="206"/>
      <c r="T680" s="207"/>
      <c r="AT680" s="208" t="s">
        <v>152</v>
      </c>
      <c r="AU680" s="208" t="s">
        <v>82</v>
      </c>
      <c r="AV680" s="13" t="s">
        <v>80</v>
      </c>
      <c r="AW680" s="13" t="s">
        <v>35</v>
      </c>
      <c r="AX680" s="13" t="s">
        <v>73</v>
      </c>
      <c r="AY680" s="208" t="s">
        <v>139</v>
      </c>
    </row>
    <row r="681" spans="1:65" s="14" customFormat="1" ht="11.25">
      <c r="B681" s="209"/>
      <c r="C681" s="210"/>
      <c r="D681" s="192" t="s">
        <v>152</v>
      </c>
      <c r="E681" s="211" t="s">
        <v>19</v>
      </c>
      <c r="F681" s="212" t="s">
        <v>406</v>
      </c>
      <c r="G681" s="210"/>
      <c r="H681" s="213">
        <v>32</v>
      </c>
      <c r="I681" s="214"/>
      <c r="J681" s="210"/>
      <c r="K681" s="210"/>
      <c r="L681" s="215"/>
      <c r="M681" s="216"/>
      <c r="N681" s="217"/>
      <c r="O681" s="217"/>
      <c r="P681" s="217"/>
      <c r="Q681" s="217"/>
      <c r="R681" s="217"/>
      <c r="S681" s="217"/>
      <c r="T681" s="218"/>
      <c r="AT681" s="219" t="s">
        <v>152</v>
      </c>
      <c r="AU681" s="219" t="s">
        <v>82</v>
      </c>
      <c r="AV681" s="14" t="s">
        <v>82</v>
      </c>
      <c r="AW681" s="14" t="s">
        <v>35</v>
      </c>
      <c r="AX681" s="14" t="s">
        <v>80</v>
      </c>
      <c r="AY681" s="219" t="s">
        <v>139</v>
      </c>
    </row>
    <row r="682" spans="1:65" s="13" customFormat="1" ht="11.25">
      <c r="B682" s="199"/>
      <c r="C682" s="200"/>
      <c r="D682" s="192" t="s">
        <v>152</v>
      </c>
      <c r="E682" s="201" t="s">
        <v>19</v>
      </c>
      <c r="F682" s="202" t="s">
        <v>858</v>
      </c>
      <c r="G682" s="200"/>
      <c r="H682" s="201" t="s">
        <v>19</v>
      </c>
      <c r="I682" s="203"/>
      <c r="J682" s="200"/>
      <c r="K682" s="200"/>
      <c r="L682" s="204"/>
      <c r="M682" s="205"/>
      <c r="N682" s="206"/>
      <c r="O682" s="206"/>
      <c r="P682" s="206"/>
      <c r="Q682" s="206"/>
      <c r="R682" s="206"/>
      <c r="S682" s="206"/>
      <c r="T682" s="207"/>
      <c r="AT682" s="208" t="s">
        <v>152</v>
      </c>
      <c r="AU682" s="208" t="s">
        <v>82</v>
      </c>
      <c r="AV682" s="13" t="s">
        <v>80</v>
      </c>
      <c r="AW682" s="13" t="s">
        <v>35</v>
      </c>
      <c r="AX682" s="13" t="s">
        <v>73</v>
      </c>
      <c r="AY682" s="208" t="s">
        <v>139</v>
      </c>
    </row>
    <row r="683" spans="1:65" s="12" customFormat="1" ht="22.9" customHeight="1">
      <c r="B683" s="163"/>
      <c r="C683" s="164"/>
      <c r="D683" s="165" t="s">
        <v>72</v>
      </c>
      <c r="E683" s="177" t="s">
        <v>859</v>
      </c>
      <c r="F683" s="177" t="s">
        <v>860</v>
      </c>
      <c r="G683" s="164"/>
      <c r="H683" s="164"/>
      <c r="I683" s="167"/>
      <c r="J683" s="178">
        <f>BK683</f>
        <v>0</v>
      </c>
      <c r="K683" s="164"/>
      <c r="L683" s="169"/>
      <c r="M683" s="170"/>
      <c r="N683" s="171"/>
      <c r="O683" s="171"/>
      <c r="P683" s="172">
        <f>SUM(P684:P752)</f>
        <v>0</v>
      </c>
      <c r="Q683" s="171"/>
      <c r="R683" s="172">
        <f>SUM(R684:R752)</f>
        <v>0</v>
      </c>
      <c r="S683" s="171"/>
      <c r="T683" s="173">
        <f>SUM(T684:T752)</f>
        <v>0</v>
      </c>
      <c r="AR683" s="174" t="s">
        <v>80</v>
      </c>
      <c r="AT683" s="175" t="s">
        <v>72</v>
      </c>
      <c r="AU683" s="175" t="s">
        <v>80</v>
      </c>
      <c r="AY683" s="174" t="s">
        <v>139</v>
      </c>
      <c r="BK683" s="176">
        <f>SUM(BK684:BK752)</f>
        <v>0</v>
      </c>
    </row>
    <row r="684" spans="1:65" s="2" customFormat="1" ht="33" customHeight="1">
      <c r="A684" s="35"/>
      <c r="B684" s="36"/>
      <c r="C684" s="179" t="s">
        <v>861</v>
      </c>
      <c r="D684" s="179" t="s">
        <v>141</v>
      </c>
      <c r="E684" s="180" t="s">
        <v>862</v>
      </c>
      <c r="F684" s="181" t="s">
        <v>863</v>
      </c>
      <c r="G684" s="182" t="s">
        <v>230</v>
      </c>
      <c r="H684" s="183">
        <v>200.11799999999999</v>
      </c>
      <c r="I684" s="184"/>
      <c r="J684" s="185">
        <f>ROUND(I684*H684,2)</f>
        <v>0</v>
      </c>
      <c r="K684" s="181" t="s">
        <v>145</v>
      </c>
      <c r="L684" s="40"/>
      <c r="M684" s="186" t="s">
        <v>19</v>
      </c>
      <c r="N684" s="187" t="s">
        <v>44</v>
      </c>
      <c r="O684" s="65"/>
      <c r="P684" s="188">
        <f>O684*H684</f>
        <v>0</v>
      </c>
      <c r="Q684" s="188">
        <v>0</v>
      </c>
      <c r="R684" s="188">
        <f>Q684*H684</f>
        <v>0</v>
      </c>
      <c r="S684" s="188">
        <v>0</v>
      </c>
      <c r="T684" s="189">
        <f>S684*H684</f>
        <v>0</v>
      </c>
      <c r="U684" s="35"/>
      <c r="V684" s="35"/>
      <c r="W684" s="35"/>
      <c r="X684" s="35"/>
      <c r="Y684" s="35"/>
      <c r="Z684" s="35"/>
      <c r="AA684" s="35"/>
      <c r="AB684" s="35"/>
      <c r="AC684" s="35"/>
      <c r="AD684" s="35"/>
      <c r="AE684" s="35"/>
      <c r="AR684" s="190" t="s">
        <v>146</v>
      </c>
      <c r="AT684" s="190" t="s">
        <v>141</v>
      </c>
      <c r="AU684" s="190" t="s">
        <v>82</v>
      </c>
      <c r="AY684" s="18" t="s">
        <v>139</v>
      </c>
      <c r="BE684" s="191">
        <f>IF(N684="základní",J684,0)</f>
        <v>0</v>
      </c>
      <c r="BF684" s="191">
        <f>IF(N684="snížená",J684,0)</f>
        <v>0</v>
      </c>
      <c r="BG684" s="191">
        <f>IF(N684="zákl. přenesená",J684,0)</f>
        <v>0</v>
      </c>
      <c r="BH684" s="191">
        <f>IF(N684="sníž. přenesená",J684,0)</f>
        <v>0</v>
      </c>
      <c r="BI684" s="191">
        <f>IF(N684="nulová",J684,0)</f>
        <v>0</v>
      </c>
      <c r="BJ684" s="18" t="s">
        <v>80</v>
      </c>
      <c r="BK684" s="191">
        <f>ROUND(I684*H684,2)</f>
        <v>0</v>
      </c>
      <c r="BL684" s="18" t="s">
        <v>146</v>
      </c>
      <c r="BM684" s="190" t="s">
        <v>864</v>
      </c>
    </row>
    <row r="685" spans="1:65" s="2" customFormat="1" ht="29.25">
      <c r="A685" s="35"/>
      <c r="B685" s="36"/>
      <c r="C685" s="37"/>
      <c r="D685" s="192" t="s">
        <v>148</v>
      </c>
      <c r="E685" s="37"/>
      <c r="F685" s="193" t="s">
        <v>865</v>
      </c>
      <c r="G685" s="37"/>
      <c r="H685" s="37"/>
      <c r="I685" s="194"/>
      <c r="J685" s="37"/>
      <c r="K685" s="37"/>
      <c r="L685" s="40"/>
      <c r="M685" s="195"/>
      <c r="N685" s="196"/>
      <c r="O685" s="65"/>
      <c r="P685" s="65"/>
      <c r="Q685" s="65"/>
      <c r="R685" s="65"/>
      <c r="S685" s="65"/>
      <c r="T685" s="66"/>
      <c r="U685" s="35"/>
      <c r="V685" s="35"/>
      <c r="W685" s="35"/>
      <c r="X685" s="35"/>
      <c r="Y685" s="35"/>
      <c r="Z685" s="35"/>
      <c r="AA685" s="35"/>
      <c r="AB685" s="35"/>
      <c r="AC685" s="35"/>
      <c r="AD685" s="35"/>
      <c r="AE685" s="35"/>
      <c r="AT685" s="18" t="s">
        <v>148</v>
      </c>
      <c r="AU685" s="18" t="s">
        <v>82</v>
      </c>
    </row>
    <row r="686" spans="1:65" s="2" customFormat="1" ht="11.25">
      <c r="A686" s="35"/>
      <c r="B686" s="36"/>
      <c r="C686" s="37"/>
      <c r="D686" s="197" t="s">
        <v>150</v>
      </c>
      <c r="E686" s="37"/>
      <c r="F686" s="198" t="s">
        <v>866</v>
      </c>
      <c r="G686" s="37"/>
      <c r="H686" s="37"/>
      <c r="I686" s="194"/>
      <c r="J686" s="37"/>
      <c r="K686" s="37"/>
      <c r="L686" s="40"/>
      <c r="M686" s="195"/>
      <c r="N686" s="196"/>
      <c r="O686" s="65"/>
      <c r="P686" s="65"/>
      <c r="Q686" s="65"/>
      <c r="R686" s="65"/>
      <c r="S686" s="65"/>
      <c r="T686" s="66"/>
      <c r="U686" s="35"/>
      <c r="V686" s="35"/>
      <c r="W686" s="35"/>
      <c r="X686" s="35"/>
      <c r="Y686" s="35"/>
      <c r="Z686" s="35"/>
      <c r="AA686" s="35"/>
      <c r="AB686" s="35"/>
      <c r="AC686" s="35"/>
      <c r="AD686" s="35"/>
      <c r="AE686" s="35"/>
      <c r="AT686" s="18" t="s">
        <v>150</v>
      </c>
      <c r="AU686" s="18" t="s">
        <v>82</v>
      </c>
    </row>
    <row r="687" spans="1:65" s="13" customFormat="1" ht="11.25">
      <c r="B687" s="199"/>
      <c r="C687" s="200"/>
      <c r="D687" s="192" t="s">
        <v>152</v>
      </c>
      <c r="E687" s="201" t="s">
        <v>19</v>
      </c>
      <c r="F687" s="202" t="s">
        <v>867</v>
      </c>
      <c r="G687" s="200"/>
      <c r="H687" s="201" t="s">
        <v>19</v>
      </c>
      <c r="I687" s="203"/>
      <c r="J687" s="200"/>
      <c r="K687" s="200"/>
      <c r="L687" s="204"/>
      <c r="M687" s="205"/>
      <c r="N687" s="206"/>
      <c r="O687" s="206"/>
      <c r="P687" s="206"/>
      <c r="Q687" s="206"/>
      <c r="R687" s="206"/>
      <c r="S687" s="206"/>
      <c r="T687" s="207"/>
      <c r="AT687" s="208" t="s">
        <v>152</v>
      </c>
      <c r="AU687" s="208" t="s">
        <v>82</v>
      </c>
      <c r="AV687" s="13" t="s">
        <v>80</v>
      </c>
      <c r="AW687" s="13" t="s">
        <v>35</v>
      </c>
      <c r="AX687" s="13" t="s">
        <v>73</v>
      </c>
      <c r="AY687" s="208" t="s">
        <v>139</v>
      </c>
    </row>
    <row r="688" spans="1:65" s="14" customFormat="1" ht="11.25">
      <c r="B688" s="209"/>
      <c r="C688" s="210"/>
      <c r="D688" s="192" t="s">
        <v>152</v>
      </c>
      <c r="E688" s="211" t="s">
        <v>19</v>
      </c>
      <c r="F688" s="212" t="s">
        <v>868</v>
      </c>
      <c r="G688" s="210"/>
      <c r="H688" s="213">
        <v>76.147999999999996</v>
      </c>
      <c r="I688" s="214"/>
      <c r="J688" s="210"/>
      <c r="K688" s="210"/>
      <c r="L688" s="215"/>
      <c r="M688" s="216"/>
      <c r="N688" s="217"/>
      <c r="O688" s="217"/>
      <c r="P688" s="217"/>
      <c r="Q688" s="217"/>
      <c r="R688" s="217"/>
      <c r="S688" s="217"/>
      <c r="T688" s="218"/>
      <c r="AT688" s="219" t="s">
        <v>152</v>
      </c>
      <c r="AU688" s="219" t="s">
        <v>82</v>
      </c>
      <c r="AV688" s="14" t="s">
        <v>82</v>
      </c>
      <c r="AW688" s="14" t="s">
        <v>35</v>
      </c>
      <c r="AX688" s="14" t="s">
        <v>73</v>
      </c>
      <c r="AY688" s="219" t="s">
        <v>139</v>
      </c>
    </row>
    <row r="689" spans="1:65" s="13" customFormat="1" ht="11.25">
      <c r="B689" s="199"/>
      <c r="C689" s="200"/>
      <c r="D689" s="192" t="s">
        <v>152</v>
      </c>
      <c r="E689" s="201" t="s">
        <v>19</v>
      </c>
      <c r="F689" s="202" t="s">
        <v>869</v>
      </c>
      <c r="G689" s="200"/>
      <c r="H689" s="201" t="s">
        <v>19</v>
      </c>
      <c r="I689" s="203"/>
      <c r="J689" s="200"/>
      <c r="K689" s="200"/>
      <c r="L689" s="204"/>
      <c r="M689" s="205"/>
      <c r="N689" s="206"/>
      <c r="O689" s="206"/>
      <c r="P689" s="206"/>
      <c r="Q689" s="206"/>
      <c r="R689" s="206"/>
      <c r="S689" s="206"/>
      <c r="T689" s="207"/>
      <c r="AT689" s="208" t="s">
        <v>152</v>
      </c>
      <c r="AU689" s="208" t="s">
        <v>82</v>
      </c>
      <c r="AV689" s="13" t="s">
        <v>80</v>
      </c>
      <c r="AW689" s="13" t="s">
        <v>35</v>
      </c>
      <c r="AX689" s="13" t="s">
        <v>73</v>
      </c>
      <c r="AY689" s="208" t="s">
        <v>139</v>
      </c>
    </row>
    <row r="690" spans="1:65" s="14" customFormat="1" ht="11.25">
      <c r="B690" s="209"/>
      <c r="C690" s="210"/>
      <c r="D690" s="192" t="s">
        <v>152</v>
      </c>
      <c r="E690" s="211" t="s">
        <v>19</v>
      </c>
      <c r="F690" s="212" t="s">
        <v>870</v>
      </c>
      <c r="G690" s="210"/>
      <c r="H690" s="213">
        <v>104.351</v>
      </c>
      <c r="I690" s="214"/>
      <c r="J690" s="210"/>
      <c r="K690" s="210"/>
      <c r="L690" s="215"/>
      <c r="M690" s="216"/>
      <c r="N690" s="217"/>
      <c r="O690" s="217"/>
      <c r="P690" s="217"/>
      <c r="Q690" s="217"/>
      <c r="R690" s="217"/>
      <c r="S690" s="217"/>
      <c r="T690" s="218"/>
      <c r="AT690" s="219" t="s">
        <v>152</v>
      </c>
      <c r="AU690" s="219" t="s">
        <v>82</v>
      </c>
      <c r="AV690" s="14" t="s">
        <v>82</v>
      </c>
      <c r="AW690" s="14" t="s">
        <v>35</v>
      </c>
      <c r="AX690" s="14" t="s">
        <v>73</v>
      </c>
      <c r="AY690" s="219" t="s">
        <v>139</v>
      </c>
    </row>
    <row r="691" spans="1:65" s="13" customFormat="1" ht="11.25">
      <c r="B691" s="199"/>
      <c r="C691" s="200"/>
      <c r="D691" s="192" t="s">
        <v>152</v>
      </c>
      <c r="E691" s="201" t="s">
        <v>19</v>
      </c>
      <c r="F691" s="202" t="s">
        <v>871</v>
      </c>
      <c r="G691" s="200"/>
      <c r="H691" s="201" t="s">
        <v>19</v>
      </c>
      <c r="I691" s="203"/>
      <c r="J691" s="200"/>
      <c r="K691" s="200"/>
      <c r="L691" s="204"/>
      <c r="M691" s="205"/>
      <c r="N691" s="206"/>
      <c r="O691" s="206"/>
      <c r="P691" s="206"/>
      <c r="Q691" s="206"/>
      <c r="R691" s="206"/>
      <c r="S691" s="206"/>
      <c r="T691" s="207"/>
      <c r="AT691" s="208" t="s">
        <v>152</v>
      </c>
      <c r="AU691" s="208" t="s">
        <v>82</v>
      </c>
      <c r="AV691" s="13" t="s">
        <v>80</v>
      </c>
      <c r="AW691" s="13" t="s">
        <v>35</v>
      </c>
      <c r="AX691" s="13" t="s">
        <v>73</v>
      </c>
      <c r="AY691" s="208" t="s">
        <v>139</v>
      </c>
    </row>
    <row r="692" spans="1:65" s="14" customFormat="1" ht="11.25">
      <c r="B692" s="209"/>
      <c r="C692" s="210"/>
      <c r="D692" s="192" t="s">
        <v>152</v>
      </c>
      <c r="E692" s="211" t="s">
        <v>19</v>
      </c>
      <c r="F692" s="212" t="s">
        <v>872</v>
      </c>
      <c r="G692" s="210"/>
      <c r="H692" s="213">
        <v>13.634</v>
      </c>
      <c r="I692" s="214"/>
      <c r="J692" s="210"/>
      <c r="K692" s="210"/>
      <c r="L692" s="215"/>
      <c r="M692" s="216"/>
      <c r="N692" s="217"/>
      <c r="O692" s="217"/>
      <c r="P692" s="217"/>
      <c r="Q692" s="217"/>
      <c r="R692" s="217"/>
      <c r="S692" s="217"/>
      <c r="T692" s="218"/>
      <c r="AT692" s="219" t="s">
        <v>152</v>
      </c>
      <c r="AU692" s="219" t="s">
        <v>82</v>
      </c>
      <c r="AV692" s="14" t="s">
        <v>82</v>
      </c>
      <c r="AW692" s="14" t="s">
        <v>35</v>
      </c>
      <c r="AX692" s="14" t="s">
        <v>73</v>
      </c>
      <c r="AY692" s="219" t="s">
        <v>139</v>
      </c>
    </row>
    <row r="693" spans="1:65" s="13" customFormat="1" ht="11.25">
      <c r="B693" s="199"/>
      <c r="C693" s="200"/>
      <c r="D693" s="192" t="s">
        <v>152</v>
      </c>
      <c r="E693" s="201" t="s">
        <v>19</v>
      </c>
      <c r="F693" s="202" t="s">
        <v>873</v>
      </c>
      <c r="G693" s="200"/>
      <c r="H693" s="201" t="s">
        <v>19</v>
      </c>
      <c r="I693" s="203"/>
      <c r="J693" s="200"/>
      <c r="K693" s="200"/>
      <c r="L693" s="204"/>
      <c r="M693" s="205"/>
      <c r="N693" s="206"/>
      <c r="O693" s="206"/>
      <c r="P693" s="206"/>
      <c r="Q693" s="206"/>
      <c r="R693" s="206"/>
      <c r="S693" s="206"/>
      <c r="T693" s="207"/>
      <c r="AT693" s="208" t="s">
        <v>152</v>
      </c>
      <c r="AU693" s="208" t="s">
        <v>82</v>
      </c>
      <c r="AV693" s="13" t="s">
        <v>80</v>
      </c>
      <c r="AW693" s="13" t="s">
        <v>35</v>
      </c>
      <c r="AX693" s="13" t="s">
        <v>73</v>
      </c>
      <c r="AY693" s="208" t="s">
        <v>139</v>
      </c>
    </row>
    <row r="694" spans="1:65" s="14" customFormat="1" ht="11.25">
      <c r="B694" s="209"/>
      <c r="C694" s="210"/>
      <c r="D694" s="192" t="s">
        <v>152</v>
      </c>
      <c r="E694" s="211" t="s">
        <v>19</v>
      </c>
      <c r="F694" s="212" t="s">
        <v>874</v>
      </c>
      <c r="G694" s="210"/>
      <c r="H694" s="213">
        <v>5.9850000000000003</v>
      </c>
      <c r="I694" s="214"/>
      <c r="J694" s="210"/>
      <c r="K694" s="210"/>
      <c r="L694" s="215"/>
      <c r="M694" s="216"/>
      <c r="N694" s="217"/>
      <c r="O694" s="217"/>
      <c r="P694" s="217"/>
      <c r="Q694" s="217"/>
      <c r="R694" s="217"/>
      <c r="S694" s="217"/>
      <c r="T694" s="218"/>
      <c r="AT694" s="219" t="s">
        <v>152</v>
      </c>
      <c r="AU694" s="219" t="s">
        <v>82</v>
      </c>
      <c r="AV694" s="14" t="s">
        <v>82</v>
      </c>
      <c r="AW694" s="14" t="s">
        <v>35</v>
      </c>
      <c r="AX694" s="14" t="s">
        <v>73</v>
      </c>
      <c r="AY694" s="219" t="s">
        <v>139</v>
      </c>
    </row>
    <row r="695" spans="1:65" s="15" customFormat="1" ht="11.25">
      <c r="B695" s="220"/>
      <c r="C695" s="221"/>
      <c r="D695" s="192" t="s">
        <v>152</v>
      </c>
      <c r="E695" s="222" t="s">
        <v>19</v>
      </c>
      <c r="F695" s="223" t="s">
        <v>155</v>
      </c>
      <c r="G695" s="221"/>
      <c r="H695" s="224">
        <v>200.11799999999999</v>
      </c>
      <c r="I695" s="225"/>
      <c r="J695" s="221"/>
      <c r="K695" s="221"/>
      <c r="L695" s="226"/>
      <c r="M695" s="227"/>
      <c r="N695" s="228"/>
      <c r="O695" s="228"/>
      <c r="P695" s="228"/>
      <c r="Q695" s="228"/>
      <c r="R695" s="228"/>
      <c r="S695" s="228"/>
      <c r="T695" s="229"/>
      <c r="AT695" s="230" t="s">
        <v>152</v>
      </c>
      <c r="AU695" s="230" t="s">
        <v>82</v>
      </c>
      <c r="AV695" s="15" t="s">
        <v>146</v>
      </c>
      <c r="AW695" s="15" t="s">
        <v>35</v>
      </c>
      <c r="AX695" s="15" t="s">
        <v>80</v>
      </c>
      <c r="AY695" s="230" t="s">
        <v>139</v>
      </c>
    </row>
    <row r="696" spans="1:65" s="2" customFormat="1" ht="24.2" customHeight="1">
      <c r="A696" s="35"/>
      <c r="B696" s="36"/>
      <c r="C696" s="179" t="s">
        <v>875</v>
      </c>
      <c r="D696" s="179" t="s">
        <v>141</v>
      </c>
      <c r="E696" s="180" t="s">
        <v>876</v>
      </c>
      <c r="F696" s="181" t="s">
        <v>877</v>
      </c>
      <c r="G696" s="182" t="s">
        <v>230</v>
      </c>
      <c r="H696" s="183">
        <v>995.98</v>
      </c>
      <c r="I696" s="184"/>
      <c r="J696" s="185">
        <f>ROUND(I696*H696,2)</f>
        <v>0</v>
      </c>
      <c r="K696" s="181" t="s">
        <v>145</v>
      </c>
      <c r="L696" s="40"/>
      <c r="M696" s="186" t="s">
        <v>19</v>
      </c>
      <c r="N696" s="187" t="s">
        <v>44</v>
      </c>
      <c r="O696" s="65"/>
      <c r="P696" s="188">
        <f>O696*H696</f>
        <v>0</v>
      </c>
      <c r="Q696" s="188">
        <v>0</v>
      </c>
      <c r="R696" s="188">
        <f>Q696*H696</f>
        <v>0</v>
      </c>
      <c r="S696" s="188">
        <v>0</v>
      </c>
      <c r="T696" s="189">
        <f>S696*H696</f>
        <v>0</v>
      </c>
      <c r="U696" s="35"/>
      <c r="V696" s="35"/>
      <c r="W696" s="35"/>
      <c r="X696" s="35"/>
      <c r="Y696" s="35"/>
      <c r="Z696" s="35"/>
      <c r="AA696" s="35"/>
      <c r="AB696" s="35"/>
      <c r="AC696" s="35"/>
      <c r="AD696" s="35"/>
      <c r="AE696" s="35"/>
      <c r="AR696" s="190" t="s">
        <v>146</v>
      </c>
      <c r="AT696" s="190" t="s">
        <v>141</v>
      </c>
      <c r="AU696" s="190" t="s">
        <v>82</v>
      </c>
      <c r="AY696" s="18" t="s">
        <v>139</v>
      </c>
      <c r="BE696" s="191">
        <f>IF(N696="základní",J696,0)</f>
        <v>0</v>
      </c>
      <c r="BF696" s="191">
        <f>IF(N696="snížená",J696,0)</f>
        <v>0</v>
      </c>
      <c r="BG696" s="191">
        <f>IF(N696="zákl. přenesená",J696,0)</f>
        <v>0</v>
      </c>
      <c r="BH696" s="191">
        <f>IF(N696="sníž. přenesená",J696,0)</f>
        <v>0</v>
      </c>
      <c r="BI696" s="191">
        <f>IF(N696="nulová",J696,0)</f>
        <v>0</v>
      </c>
      <c r="BJ696" s="18" t="s">
        <v>80</v>
      </c>
      <c r="BK696" s="191">
        <f>ROUND(I696*H696,2)</f>
        <v>0</v>
      </c>
      <c r="BL696" s="18" t="s">
        <v>146</v>
      </c>
      <c r="BM696" s="190" t="s">
        <v>878</v>
      </c>
    </row>
    <row r="697" spans="1:65" s="2" customFormat="1" ht="29.25">
      <c r="A697" s="35"/>
      <c r="B697" s="36"/>
      <c r="C697" s="37"/>
      <c r="D697" s="192" t="s">
        <v>148</v>
      </c>
      <c r="E697" s="37"/>
      <c r="F697" s="193" t="s">
        <v>879</v>
      </c>
      <c r="G697" s="37"/>
      <c r="H697" s="37"/>
      <c r="I697" s="194"/>
      <c r="J697" s="37"/>
      <c r="K697" s="37"/>
      <c r="L697" s="40"/>
      <c r="M697" s="195"/>
      <c r="N697" s="196"/>
      <c r="O697" s="65"/>
      <c r="P697" s="65"/>
      <c r="Q697" s="65"/>
      <c r="R697" s="65"/>
      <c r="S697" s="65"/>
      <c r="T697" s="66"/>
      <c r="U697" s="35"/>
      <c r="V697" s="35"/>
      <c r="W697" s="35"/>
      <c r="X697" s="35"/>
      <c r="Y697" s="35"/>
      <c r="Z697" s="35"/>
      <c r="AA697" s="35"/>
      <c r="AB697" s="35"/>
      <c r="AC697" s="35"/>
      <c r="AD697" s="35"/>
      <c r="AE697" s="35"/>
      <c r="AT697" s="18" t="s">
        <v>148</v>
      </c>
      <c r="AU697" s="18" t="s">
        <v>82</v>
      </c>
    </row>
    <row r="698" spans="1:65" s="2" customFormat="1" ht="11.25">
      <c r="A698" s="35"/>
      <c r="B698" s="36"/>
      <c r="C698" s="37"/>
      <c r="D698" s="197" t="s">
        <v>150</v>
      </c>
      <c r="E698" s="37"/>
      <c r="F698" s="198" t="s">
        <v>880</v>
      </c>
      <c r="G698" s="37"/>
      <c r="H698" s="37"/>
      <c r="I698" s="194"/>
      <c r="J698" s="37"/>
      <c r="K698" s="37"/>
      <c r="L698" s="40"/>
      <c r="M698" s="195"/>
      <c r="N698" s="196"/>
      <c r="O698" s="65"/>
      <c r="P698" s="65"/>
      <c r="Q698" s="65"/>
      <c r="R698" s="65"/>
      <c r="S698" s="65"/>
      <c r="T698" s="66"/>
      <c r="U698" s="35"/>
      <c r="V698" s="35"/>
      <c r="W698" s="35"/>
      <c r="X698" s="35"/>
      <c r="Y698" s="35"/>
      <c r="Z698" s="35"/>
      <c r="AA698" s="35"/>
      <c r="AB698" s="35"/>
      <c r="AC698" s="35"/>
      <c r="AD698" s="35"/>
      <c r="AE698" s="35"/>
      <c r="AT698" s="18" t="s">
        <v>150</v>
      </c>
      <c r="AU698" s="18" t="s">
        <v>82</v>
      </c>
    </row>
    <row r="699" spans="1:65" s="13" customFormat="1" ht="11.25">
      <c r="B699" s="199"/>
      <c r="C699" s="200"/>
      <c r="D699" s="192" t="s">
        <v>152</v>
      </c>
      <c r="E699" s="201" t="s">
        <v>19</v>
      </c>
      <c r="F699" s="202" t="s">
        <v>203</v>
      </c>
      <c r="G699" s="200"/>
      <c r="H699" s="201" t="s">
        <v>19</v>
      </c>
      <c r="I699" s="203"/>
      <c r="J699" s="200"/>
      <c r="K699" s="200"/>
      <c r="L699" s="204"/>
      <c r="M699" s="205"/>
      <c r="N699" s="206"/>
      <c r="O699" s="206"/>
      <c r="P699" s="206"/>
      <c r="Q699" s="206"/>
      <c r="R699" s="206"/>
      <c r="S699" s="206"/>
      <c r="T699" s="207"/>
      <c r="AT699" s="208" t="s">
        <v>152</v>
      </c>
      <c r="AU699" s="208" t="s">
        <v>82</v>
      </c>
      <c r="AV699" s="13" t="s">
        <v>80</v>
      </c>
      <c r="AW699" s="13" t="s">
        <v>35</v>
      </c>
      <c r="AX699" s="13" t="s">
        <v>73</v>
      </c>
      <c r="AY699" s="208" t="s">
        <v>139</v>
      </c>
    </row>
    <row r="700" spans="1:65" s="14" customFormat="1" ht="11.25">
      <c r="B700" s="209"/>
      <c r="C700" s="210"/>
      <c r="D700" s="192" t="s">
        <v>152</v>
      </c>
      <c r="E700" s="211" t="s">
        <v>19</v>
      </c>
      <c r="F700" s="212" t="s">
        <v>881</v>
      </c>
      <c r="G700" s="210"/>
      <c r="H700" s="213">
        <v>968.62</v>
      </c>
      <c r="I700" s="214"/>
      <c r="J700" s="210"/>
      <c r="K700" s="210"/>
      <c r="L700" s="215"/>
      <c r="M700" s="216"/>
      <c r="N700" s="217"/>
      <c r="O700" s="217"/>
      <c r="P700" s="217"/>
      <c r="Q700" s="217"/>
      <c r="R700" s="217"/>
      <c r="S700" s="217"/>
      <c r="T700" s="218"/>
      <c r="AT700" s="219" t="s">
        <v>152</v>
      </c>
      <c r="AU700" s="219" t="s">
        <v>82</v>
      </c>
      <c r="AV700" s="14" t="s">
        <v>82</v>
      </c>
      <c r="AW700" s="14" t="s">
        <v>35</v>
      </c>
      <c r="AX700" s="14" t="s">
        <v>73</v>
      </c>
      <c r="AY700" s="219" t="s">
        <v>139</v>
      </c>
    </row>
    <row r="701" spans="1:65" s="13" customFormat="1" ht="22.5">
      <c r="B701" s="199"/>
      <c r="C701" s="200"/>
      <c r="D701" s="192" t="s">
        <v>152</v>
      </c>
      <c r="E701" s="201" t="s">
        <v>19</v>
      </c>
      <c r="F701" s="202" t="s">
        <v>225</v>
      </c>
      <c r="G701" s="200"/>
      <c r="H701" s="201" t="s">
        <v>19</v>
      </c>
      <c r="I701" s="203"/>
      <c r="J701" s="200"/>
      <c r="K701" s="200"/>
      <c r="L701" s="204"/>
      <c r="M701" s="205"/>
      <c r="N701" s="206"/>
      <c r="O701" s="206"/>
      <c r="P701" s="206"/>
      <c r="Q701" s="206"/>
      <c r="R701" s="206"/>
      <c r="S701" s="206"/>
      <c r="T701" s="207"/>
      <c r="AT701" s="208" t="s">
        <v>152</v>
      </c>
      <c r="AU701" s="208" t="s">
        <v>82</v>
      </c>
      <c r="AV701" s="13" t="s">
        <v>80</v>
      </c>
      <c r="AW701" s="13" t="s">
        <v>35</v>
      </c>
      <c r="AX701" s="13" t="s">
        <v>73</v>
      </c>
      <c r="AY701" s="208" t="s">
        <v>139</v>
      </c>
    </row>
    <row r="702" spans="1:65" s="14" customFormat="1" ht="11.25">
      <c r="B702" s="209"/>
      <c r="C702" s="210"/>
      <c r="D702" s="192" t="s">
        <v>152</v>
      </c>
      <c r="E702" s="211" t="s">
        <v>19</v>
      </c>
      <c r="F702" s="212" t="s">
        <v>273</v>
      </c>
      <c r="G702" s="210"/>
      <c r="H702" s="213">
        <v>27.36</v>
      </c>
      <c r="I702" s="214"/>
      <c r="J702" s="210"/>
      <c r="K702" s="210"/>
      <c r="L702" s="215"/>
      <c r="M702" s="216"/>
      <c r="N702" s="217"/>
      <c r="O702" s="217"/>
      <c r="P702" s="217"/>
      <c r="Q702" s="217"/>
      <c r="R702" s="217"/>
      <c r="S702" s="217"/>
      <c r="T702" s="218"/>
      <c r="AT702" s="219" t="s">
        <v>152</v>
      </c>
      <c r="AU702" s="219" t="s">
        <v>82</v>
      </c>
      <c r="AV702" s="14" t="s">
        <v>82</v>
      </c>
      <c r="AW702" s="14" t="s">
        <v>35</v>
      </c>
      <c r="AX702" s="14" t="s">
        <v>73</v>
      </c>
      <c r="AY702" s="219" t="s">
        <v>139</v>
      </c>
    </row>
    <row r="703" spans="1:65" s="15" customFormat="1" ht="11.25">
      <c r="B703" s="220"/>
      <c r="C703" s="221"/>
      <c r="D703" s="192" t="s">
        <v>152</v>
      </c>
      <c r="E703" s="222" t="s">
        <v>19</v>
      </c>
      <c r="F703" s="223" t="s">
        <v>155</v>
      </c>
      <c r="G703" s="221"/>
      <c r="H703" s="224">
        <v>995.98</v>
      </c>
      <c r="I703" s="225"/>
      <c r="J703" s="221"/>
      <c r="K703" s="221"/>
      <c r="L703" s="226"/>
      <c r="M703" s="227"/>
      <c r="N703" s="228"/>
      <c r="O703" s="228"/>
      <c r="P703" s="228"/>
      <c r="Q703" s="228"/>
      <c r="R703" s="228"/>
      <c r="S703" s="228"/>
      <c r="T703" s="229"/>
      <c r="AT703" s="230" t="s">
        <v>152</v>
      </c>
      <c r="AU703" s="230" t="s">
        <v>82</v>
      </c>
      <c r="AV703" s="15" t="s">
        <v>146</v>
      </c>
      <c r="AW703" s="15" t="s">
        <v>35</v>
      </c>
      <c r="AX703" s="15" t="s">
        <v>80</v>
      </c>
      <c r="AY703" s="230" t="s">
        <v>139</v>
      </c>
    </row>
    <row r="704" spans="1:65" s="2" customFormat="1" ht="16.5" customHeight="1">
      <c r="A704" s="35"/>
      <c r="B704" s="36"/>
      <c r="C704" s="179" t="s">
        <v>882</v>
      </c>
      <c r="D704" s="179" t="s">
        <v>141</v>
      </c>
      <c r="E704" s="180" t="s">
        <v>883</v>
      </c>
      <c r="F704" s="181" t="s">
        <v>884</v>
      </c>
      <c r="G704" s="182" t="s">
        <v>230</v>
      </c>
      <c r="H704" s="183">
        <v>201.25200000000001</v>
      </c>
      <c r="I704" s="184"/>
      <c r="J704" s="185">
        <f>ROUND(I704*H704,2)</f>
        <v>0</v>
      </c>
      <c r="K704" s="181" t="s">
        <v>145</v>
      </c>
      <c r="L704" s="40"/>
      <c r="M704" s="186" t="s">
        <v>19</v>
      </c>
      <c r="N704" s="187" t="s">
        <v>44</v>
      </c>
      <c r="O704" s="65"/>
      <c r="P704" s="188">
        <f>O704*H704</f>
        <v>0</v>
      </c>
      <c r="Q704" s="188">
        <v>0</v>
      </c>
      <c r="R704" s="188">
        <f>Q704*H704</f>
        <v>0</v>
      </c>
      <c r="S704" s="188">
        <v>0</v>
      </c>
      <c r="T704" s="189">
        <f>S704*H704</f>
        <v>0</v>
      </c>
      <c r="U704" s="35"/>
      <c r="V704" s="35"/>
      <c r="W704" s="35"/>
      <c r="X704" s="35"/>
      <c r="Y704" s="35"/>
      <c r="Z704" s="35"/>
      <c r="AA704" s="35"/>
      <c r="AB704" s="35"/>
      <c r="AC704" s="35"/>
      <c r="AD704" s="35"/>
      <c r="AE704" s="35"/>
      <c r="AR704" s="190" t="s">
        <v>146</v>
      </c>
      <c r="AT704" s="190" t="s">
        <v>141</v>
      </c>
      <c r="AU704" s="190" t="s">
        <v>82</v>
      </c>
      <c r="AY704" s="18" t="s">
        <v>139</v>
      </c>
      <c r="BE704" s="191">
        <f>IF(N704="základní",J704,0)</f>
        <v>0</v>
      </c>
      <c r="BF704" s="191">
        <f>IF(N704="snížená",J704,0)</f>
        <v>0</v>
      </c>
      <c r="BG704" s="191">
        <f>IF(N704="zákl. přenesená",J704,0)</f>
        <v>0</v>
      </c>
      <c r="BH704" s="191">
        <f>IF(N704="sníž. přenesená",J704,0)</f>
        <v>0</v>
      </c>
      <c r="BI704" s="191">
        <f>IF(N704="nulová",J704,0)</f>
        <v>0</v>
      </c>
      <c r="BJ704" s="18" t="s">
        <v>80</v>
      </c>
      <c r="BK704" s="191">
        <f>ROUND(I704*H704,2)</f>
        <v>0</v>
      </c>
      <c r="BL704" s="18" t="s">
        <v>146</v>
      </c>
      <c r="BM704" s="190" t="s">
        <v>885</v>
      </c>
    </row>
    <row r="705" spans="1:65" s="2" customFormat="1" ht="29.25">
      <c r="A705" s="35"/>
      <c r="B705" s="36"/>
      <c r="C705" s="37"/>
      <c r="D705" s="192" t="s">
        <v>148</v>
      </c>
      <c r="E705" s="37"/>
      <c r="F705" s="193" t="s">
        <v>886</v>
      </c>
      <c r="G705" s="37"/>
      <c r="H705" s="37"/>
      <c r="I705" s="194"/>
      <c r="J705" s="37"/>
      <c r="K705" s="37"/>
      <c r="L705" s="40"/>
      <c r="M705" s="195"/>
      <c r="N705" s="196"/>
      <c r="O705" s="65"/>
      <c r="P705" s="65"/>
      <c r="Q705" s="65"/>
      <c r="R705" s="65"/>
      <c r="S705" s="65"/>
      <c r="T705" s="66"/>
      <c r="U705" s="35"/>
      <c r="V705" s="35"/>
      <c r="W705" s="35"/>
      <c r="X705" s="35"/>
      <c r="Y705" s="35"/>
      <c r="Z705" s="35"/>
      <c r="AA705" s="35"/>
      <c r="AB705" s="35"/>
      <c r="AC705" s="35"/>
      <c r="AD705" s="35"/>
      <c r="AE705" s="35"/>
      <c r="AT705" s="18" t="s">
        <v>148</v>
      </c>
      <c r="AU705" s="18" t="s">
        <v>82</v>
      </c>
    </row>
    <row r="706" spans="1:65" s="2" customFormat="1" ht="11.25">
      <c r="A706" s="35"/>
      <c r="B706" s="36"/>
      <c r="C706" s="37"/>
      <c r="D706" s="197" t="s">
        <v>150</v>
      </c>
      <c r="E706" s="37"/>
      <c r="F706" s="198" t="s">
        <v>887</v>
      </c>
      <c r="G706" s="37"/>
      <c r="H706" s="37"/>
      <c r="I706" s="194"/>
      <c r="J706" s="37"/>
      <c r="K706" s="37"/>
      <c r="L706" s="40"/>
      <c r="M706" s="195"/>
      <c r="N706" s="196"/>
      <c r="O706" s="65"/>
      <c r="P706" s="65"/>
      <c r="Q706" s="65"/>
      <c r="R706" s="65"/>
      <c r="S706" s="65"/>
      <c r="T706" s="66"/>
      <c r="U706" s="35"/>
      <c r="V706" s="35"/>
      <c r="W706" s="35"/>
      <c r="X706" s="35"/>
      <c r="Y706" s="35"/>
      <c r="Z706" s="35"/>
      <c r="AA706" s="35"/>
      <c r="AB706" s="35"/>
      <c r="AC706" s="35"/>
      <c r="AD706" s="35"/>
      <c r="AE706" s="35"/>
      <c r="AT706" s="18" t="s">
        <v>150</v>
      </c>
      <c r="AU706" s="18" t="s">
        <v>82</v>
      </c>
    </row>
    <row r="707" spans="1:65" s="13" customFormat="1" ht="11.25">
      <c r="B707" s="199"/>
      <c r="C707" s="200"/>
      <c r="D707" s="192" t="s">
        <v>152</v>
      </c>
      <c r="E707" s="201" t="s">
        <v>19</v>
      </c>
      <c r="F707" s="202" t="s">
        <v>867</v>
      </c>
      <c r="G707" s="200"/>
      <c r="H707" s="201" t="s">
        <v>19</v>
      </c>
      <c r="I707" s="203"/>
      <c r="J707" s="200"/>
      <c r="K707" s="200"/>
      <c r="L707" s="204"/>
      <c r="M707" s="205"/>
      <c r="N707" s="206"/>
      <c r="O707" s="206"/>
      <c r="P707" s="206"/>
      <c r="Q707" s="206"/>
      <c r="R707" s="206"/>
      <c r="S707" s="206"/>
      <c r="T707" s="207"/>
      <c r="AT707" s="208" t="s">
        <v>152</v>
      </c>
      <c r="AU707" s="208" t="s">
        <v>82</v>
      </c>
      <c r="AV707" s="13" t="s">
        <v>80</v>
      </c>
      <c r="AW707" s="13" t="s">
        <v>35</v>
      </c>
      <c r="AX707" s="13" t="s">
        <v>73</v>
      </c>
      <c r="AY707" s="208" t="s">
        <v>139</v>
      </c>
    </row>
    <row r="708" spans="1:65" s="14" customFormat="1" ht="11.25">
      <c r="B708" s="209"/>
      <c r="C708" s="210"/>
      <c r="D708" s="192" t="s">
        <v>152</v>
      </c>
      <c r="E708" s="211" t="s">
        <v>19</v>
      </c>
      <c r="F708" s="212" t="s">
        <v>888</v>
      </c>
      <c r="G708" s="210"/>
      <c r="H708" s="213">
        <v>76.149000000000001</v>
      </c>
      <c r="I708" s="214"/>
      <c r="J708" s="210"/>
      <c r="K708" s="210"/>
      <c r="L708" s="215"/>
      <c r="M708" s="216"/>
      <c r="N708" s="217"/>
      <c r="O708" s="217"/>
      <c r="P708" s="217"/>
      <c r="Q708" s="217"/>
      <c r="R708" s="217"/>
      <c r="S708" s="217"/>
      <c r="T708" s="218"/>
      <c r="AT708" s="219" t="s">
        <v>152</v>
      </c>
      <c r="AU708" s="219" t="s">
        <v>82</v>
      </c>
      <c r="AV708" s="14" t="s">
        <v>82</v>
      </c>
      <c r="AW708" s="14" t="s">
        <v>35</v>
      </c>
      <c r="AX708" s="14" t="s">
        <v>73</v>
      </c>
      <c r="AY708" s="219" t="s">
        <v>139</v>
      </c>
    </row>
    <row r="709" spans="1:65" s="13" customFormat="1" ht="11.25">
      <c r="B709" s="199"/>
      <c r="C709" s="200"/>
      <c r="D709" s="192" t="s">
        <v>152</v>
      </c>
      <c r="E709" s="201" t="s">
        <v>19</v>
      </c>
      <c r="F709" s="202" t="s">
        <v>869</v>
      </c>
      <c r="G709" s="200"/>
      <c r="H709" s="201" t="s">
        <v>19</v>
      </c>
      <c r="I709" s="203"/>
      <c r="J709" s="200"/>
      <c r="K709" s="200"/>
      <c r="L709" s="204"/>
      <c r="M709" s="205"/>
      <c r="N709" s="206"/>
      <c r="O709" s="206"/>
      <c r="P709" s="206"/>
      <c r="Q709" s="206"/>
      <c r="R709" s="206"/>
      <c r="S709" s="206"/>
      <c r="T709" s="207"/>
      <c r="AT709" s="208" t="s">
        <v>152</v>
      </c>
      <c r="AU709" s="208" t="s">
        <v>82</v>
      </c>
      <c r="AV709" s="13" t="s">
        <v>80</v>
      </c>
      <c r="AW709" s="13" t="s">
        <v>35</v>
      </c>
      <c r="AX709" s="13" t="s">
        <v>73</v>
      </c>
      <c r="AY709" s="208" t="s">
        <v>139</v>
      </c>
    </row>
    <row r="710" spans="1:65" s="14" customFormat="1" ht="11.25">
      <c r="B710" s="209"/>
      <c r="C710" s="210"/>
      <c r="D710" s="192" t="s">
        <v>152</v>
      </c>
      <c r="E710" s="211" t="s">
        <v>19</v>
      </c>
      <c r="F710" s="212" t="s">
        <v>889</v>
      </c>
      <c r="G710" s="210"/>
      <c r="H710" s="213">
        <v>104.351</v>
      </c>
      <c r="I710" s="214"/>
      <c r="J710" s="210"/>
      <c r="K710" s="210"/>
      <c r="L710" s="215"/>
      <c r="M710" s="216"/>
      <c r="N710" s="217"/>
      <c r="O710" s="217"/>
      <c r="P710" s="217"/>
      <c r="Q710" s="217"/>
      <c r="R710" s="217"/>
      <c r="S710" s="217"/>
      <c r="T710" s="218"/>
      <c r="AT710" s="219" t="s">
        <v>152</v>
      </c>
      <c r="AU710" s="219" t="s">
        <v>82</v>
      </c>
      <c r="AV710" s="14" t="s">
        <v>82</v>
      </c>
      <c r="AW710" s="14" t="s">
        <v>35</v>
      </c>
      <c r="AX710" s="14" t="s">
        <v>73</v>
      </c>
      <c r="AY710" s="219" t="s">
        <v>139</v>
      </c>
    </row>
    <row r="711" spans="1:65" s="13" customFormat="1" ht="11.25">
      <c r="B711" s="199"/>
      <c r="C711" s="200"/>
      <c r="D711" s="192" t="s">
        <v>152</v>
      </c>
      <c r="E711" s="201" t="s">
        <v>19</v>
      </c>
      <c r="F711" s="202" t="s">
        <v>890</v>
      </c>
      <c r="G711" s="200"/>
      <c r="H711" s="201" t="s">
        <v>19</v>
      </c>
      <c r="I711" s="203"/>
      <c r="J711" s="200"/>
      <c r="K711" s="200"/>
      <c r="L711" s="204"/>
      <c r="M711" s="205"/>
      <c r="N711" s="206"/>
      <c r="O711" s="206"/>
      <c r="P711" s="206"/>
      <c r="Q711" s="206"/>
      <c r="R711" s="206"/>
      <c r="S711" s="206"/>
      <c r="T711" s="207"/>
      <c r="AT711" s="208" t="s">
        <v>152</v>
      </c>
      <c r="AU711" s="208" t="s">
        <v>82</v>
      </c>
      <c r="AV711" s="13" t="s">
        <v>80</v>
      </c>
      <c r="AW711" s="13" t="s">
        <v>35</v>
      </c>
      <c r="AX711" s="13" t="s">
        <v>73</v>
      </c>
      <c r="AY711" s="208" t="s">
        <v>139</v>
      </c>
    </row>
    <row r="712" spans="1:65" s="14" customFormat="1" ht="11.25">
      <c r="B712" s="209"/>
      <c r="C712" s="210"/>
      <c r="D712" s="192" t="s">
        <v>152</v>
      </c>
      <c r="E712" s="211" t="s">
        <v>19</v>
      </c>
      <c r="F712" s="212" t="s">
        <v>891</v>
      </c>
      <c r="G712" s="210"/>
      <c r="H712" s="213">
        <v>14.766</v>
      </c>
      <c r="I712" s="214"/>
      <c r="J712" s="210"/>
      <c r="K712" s="210"/>
      <c r="L712" s="215"/>
      <c r="M712" s="216"/>
      <c r="N712" s="217"/>
      <c r="O712" s="217"/>
      <c r="P712" s="217"/>
      <c r="Q712" s="217"/>
      <c r="R712" s="217"/>
      <c r="S712" s="217"/>
      <c r="T712" s="218"/>
      <c r="AT712" s="219" t="s">
        <v>152</v>
      </c>
      <c r="AU712" s="219" t="s">
        <v>82</v>
      </c>
      <c r="AV712" s="14" t="s">
        <v>82</v>
      </c>
      <c r="AW712" s="14" t="s">
        <v>35</v>
      </c>
      <c r="AX712" s="14" t="s">
        <v>73</v>
      </c>
      <c r="AY712" s="219" t="s">
        <v>139</v>
      </c>
    </row>
    <row r="713" spans="1:65" s="13" customFormat="1" ht="11.25">
      <c r="B713" s="199"/>
      <c r="C713" s="200"/>
      <c r="D713" s="192" t="s">
        <v>152</v>
      </c>
      <c r="E713" s="201" t="s">
        <v>19</v>
      </c>
      <c r="F713" s="202" t="s">
        <v>873</v>
      </c>
      <c r="G713" s="200"/>
      <c r="H713" s="201" t="s">
        <v>19</v>
      </c>
      <c r="I713" s="203"/>
      <c r="J713" s="200"/>
      <c r="K713" s="200"/>
      <c r="L713" s="204"/>
      <c r="M713" s="205"/>
      <c r="N713" s="206"/>
      <c r="O713" s="206"/>
      <c r="P713" s="206"/>
      <c r="Q713" s="206"/>
      <c r="R713" s="206"/>
      <c r="S713" s="206"/>
      <c r="T713" s="207"/>
      <c r="AT713" s="208" t="s">
        <v>152</v>
      </c>
      <c r="AU713" s="208" t="s">
        <v>82</v>
      </c>
      <c r="AV713" s="13" t="s">
        <v>80</v>
      </c>
      <c r="AW713" s="13" t="s">
        <v>35</v>
      </c>
      <c r="AX713" s="13" t="s">
        <v>73</v>
      </c>
      <c r="AY713" s="208" t="s">
        <v>139</v>
      </c>
    </row>
    <row r="714" spans="1:65" s="14" customFormat="1" ht="11.25">
      <c r="B714" s="209"/>
      <c r="C714" s="210"/>
      <c r="D714" s="192" t="s">
        <v>152</v>
      </c>
      <c r="E714" s="211" t="s">
        <v>19</v>
      </c>
      <c r="F714" s="212" t="s">
        <v>892</v>
      </c>
      <c r="G714" s="210"/>
      <c r="H714" s="213">
        <v>5.9859999999999998</v>
      </c>
      <c r="I714" s="214"/>
      <c r="J714" s="210"/>
      <c r="K714" s="210"/>
      <c r="L714" s="215"/>
      <c r="M714" s="216"/>
      <c r="N714" s="217"/>
      <c r="O714" s="217"/>
      <c r="P714" s="217"/>
      <c r="Q714" s="217"/>
      <c r="R714" s="217"/>
      <c r="S714" s="217"/>
      <c r="T714" s="218"/>
      <c r="AT714" s="219" t="s">
        <v>152</v>
      </c>
      <c r="AU714" s="219" t="s">
        <v>82</v>
      </c>
      <c r="AV714" s="14" t="s">
        <v>82</v>
      </c>
      <c r="AW714" s="14" t="s">
        <v>35</v>
      </c>
      <c r="AX714" s="14" t="s">
        <v>73</v>
      </c>
      <c r="AY714" s="219" t="s">
        <v>139</v>
      </c>
    </row>
    <row r="715" spans="1:65" s="15" customFormat="1" ht="11.25">
      <c r="B715" s="220"/>
      <c r="C715" s="221"/>
      <c r="D715" s="192" t="s">
        <v>152</v>
      </c>
      <c r="E715" s="222" t="s">
        <v>19</v>
      </c>
      <c r="F715" s="223" t="s">
        <v>155</v>
      </c>
      <c r="G715" s="221"/>
      <c r="H715" s="224">
        <v>201.25199999999998</v>
      </c>
      <c r="I715" s="225"/>
      <c r="J715" s="221"/>
      <c r="K715" s="221"/>
      <c r="L715" s="226"/>
      <c r="M715" s="227"/>
      <c r="N715" s="228"/>
      <c r="O715" s="228"/>
      <c r="P715" s="228"/>
      <c r="Q715" s="228"/>
      <c r="R715" s="228"/>
      <c r="S715" s="228"/>
      <c r="T715" s="229"/>
      <c r="AT715" s="230" t="s">
        <v>152</v>
      </c>
      <c r="AU715" s="230" t="s">
        <v>82</v>
      </c>
      <c r="AV715" s="15" t="s">
        <v>146</v>
      </c>
      <c r="AW715" s="15" t="s">
        <v>35</v>
      </c>
      <c r="AX715" s="15" t="s">
        <v>80</v>
      </c>
      <c r="AY715" s="230" t="s">
        <v>139</v>
      </c>
    </row>
    <row r="716" spans="1:65" s="2" customFormat="1" ht="16.5" customHeight="1">
      <c r="A716" s="35"/>
      <c r="B716" s="36"/>
      <c r="C716" s="179" t="s">
        <v>893</v>
      </c>
      <c r="D716" s="179" t="s">
        <v>141</v>
      </c>
      <c r="E716" s="180" t="s">
        <v>894</v>
      </c>
      <c r="F716" s="181" t="s">
        <v>895</v>
      </c>
      <c r="G716" s="182" t="s">
        <v>230</v>
      </c>
      <c r="H716" s="183">
        <v>76.149000000000001</v>
      </c>
      <c r="I716" s="184"/>
      <c r="J716" s="185">
        <f>ROUND(I716*H716,2)</f>
        <v>0</v>
      </c>
      <c r="K716" s="181" t="s">
        <v>145</v>
      </c>
      <c r="L716" s="40"/>
      <c r="M716" s="186" t="s">
        <v>19</v>
      </c>
      <c r="N716" s="187" t="s">
        <v>44</v>
      </c>
      <c r="O716" s="65"/>
      <c r="P716" s="188">
        <f>O716*H716</f>
        <v>0</v>
      </c>
      <c r="Q716" s="188">
        <v>0</v>
      </c>
      <c r="R716" s="188">
        <f>Q716*H716</f>
        <v>0</v>
      </c>
      <c r="S716" s="188">
        <v>0</v>
      </c>
      <c r="T716" s="189">
        <f>S716*H716</f>
        <v>0</v>
      </c>
      <c r="U716" s="35"/>
      <c r="V716" s="35"/>
      <c r="W716" s="35"/>
      <c r="X716" s="35"/>
      <c r="Y716" s="35"/>
      <c r="Z716" s="35"/>
      <c r="AA716" s="35"/>
      <c r="AB716" s="35"/>
      <c r="AC716" s="35"/>
      <c r="AD716" s="35"/>
      <c r="AE716" s="35"/>
      <c r="AR716" s="190" t="s">
        <v>146</v>
      </c>
      <c r="AT716" s="190" t="s">
        <v>141</v>
      </c>
      <c r="AU716" s="190" t="s">
        <v>82</v>
      </c>
      <c r="AY716" s="18" t="s">
        <v>139</v>
      </c>
      <c r="BE716" s="191">
        <f>IF(N716="základní",J716,0)</f>
        <v>0</v>
      </c>
      <c r="BF716" s="191">
        <f>IF(N716="snížená",J716,0)</f>
        <v>0</v>
      </c>
      <c r="BG716" s="191">
        <f>IF(N716="zákl. přenesená",J716,0)</f>
        <v>0</v>
      </c>
      <c r="BH716" s="191">
        <f>IF(N716="sníž. přenesená",J716,0)</f>
        <v>0</v>
      </c>
      <c r="BI716" s="191">
        <f>IF(N716="nulová",J716,0)</f>
        <v>0</v>
      </c>
      <c r="BJ716" s="18" t="s">
        <v>80</v>
      </c>
      <c r="BK716" s="191">
        <f>ROUND(I716*H716,2)</f>
        <v>0</v>
      </c>
      <c r="BL716" s="18" t="s">
        <v>146</v>
      </c>
      <c r="BM716" s="190" t="s">
        <v>896</v>
      </c>
    </row>
    <row r="717" spans="1:65" s="2" customFormat="1" ht="39">
      <c r="A717" s="35"/>
      <c r="B717" s="36"/>
      <c r="C717" s="37"/>
      <c r="D717" s="192" t="s">
        <v>148</v>
      </c>
      <c r="E717" s="37"/>
      <c r="F717" s="193" t="s">
        <v>897</v>
      </c>
      <c r="G717" s="37"/>
      <c r="H717" s="37"/>
      <c r="I717" s="194"/>
      <c r="J717" s="37"/>
      <c r="K717" s="37"/>
      <c r="L717" s="40"/>
      <c r="M717" s="195"/>
      <c r="N717" s="196"/>
      <c r="O717" s="65"/>
      <c r="P717" s="65"/>
      <c r="Q717" s="65"/>
      <c r="R717" s="65"/>
      <c r="S717" s="65"/>
      <c r="T717" s="66"/>
      <c r="U717" s="35"/>
      <c r="V717" s="35"/>
      <c r="W717" s="35"/>
      <c r="X717" s="35"/>
      <c r="Y717" s="35"/>
      <c r="Z717" s="35"/>
      <c r="AA717" s="35"/>
      <c r="AB717" s="35"/>
      <c r="AC717" s="35"/>
      <c r="AD717" s="35"/>
      <c r="AE717" s="35"/>
      <c r="AT717" s="18" t="s">
        <v>148</v>
      </c>
      <c r="AU717" s="18" t="s">
        <v>82</v>
      </c>
    </row>
    <row r="718" spans="1:65" s="2" customFormat="1" ht="11.25">
      <c r="A718" s="35"/>
      <c r="B718" s="36"/>
      <c r="C718" s="37"/>
      <c r="D718" s="197" t="s">
        <v>150</v>
      </c>
      <c r="E718" s="37"/>
      <c r="F718" s="198" t="s">
        <v>898</v>
      </c>
      <c r="G718" s="37"/>
      <c r="H718" s="37"/>
      <c r="I718" s="194"/>
      <c r="J718" s="37"/>
      <c r="K718" s="37"/>
      <c r="L718" s="40"/>
      <c r="M718" s="195"/>
      <c r="N718" s="196"/>
      <c r="O718" s="65"/>
      <c r="P718" s="65"/>
      <c r="Q718" s="65"/>
      <c r="R718" s="65"/>
      <c r="S718" s="65"/>
      <c r="T718" s="66"/>
      <c r="U718" s="35"/>
      <c r="V718" s="35"/>
      <c r="W718" s="35"/>
      <c r="X718" s="35"/>
      <c r="Y718" s="35"/>
      <c r="Z718" s="35"/>
      <c r="AA718" s="35"/>
      <c r="AB718" s="35"/>
      <c r="AC718" s="35"/>
      <c r="AD718" s="35"/>
      <c r="AE718" s="35"/>
      <c r="AT718" s="18" t="s">
        <v>150</v>
      </c>
      <c r="AU718" s="18" t="s">
        <v>82</v>
      </c>
    </row>
    <row r="719" spans="1:65" s="13" customFormat="1" ht="11.25">
      <c r="B719" s="199"/>
      <c r="C719" s="200"/>
      <c r="D719" s="192" t="s">
        <v>152</v>
      </c>
      <c r="E719" s="201" t="s">
        <v>19</v>
      </c>
      <c r="F719" s="202" t="s">
        <v>867</v>
      </c>
      <c r="G719" s="200"/>
      <c r="H719" s="201" t="s">
        <v>19</v>
      </c>
      <c r="I719" s="203"/>
      <c r="J719" s="200"/>
      <c r="K719" s="200"/>
      <c r="L719" s="204"/>
      <c r="M719" s="205"/>
      <c r="N719" s="206"/>
      <c r="O719" s="206"/>
      <c r="P719" s="206"/>
      <c r="Q719" s="206"/>
      <c r="R719" s="206"/>
      <c r="S719" s="206"/>
      <c r="T719" s="207"/>
      <c r="AT719" s="208" t="s">
        <v>152</v>
      </c>
      <c r="AU719" s="208" t="s">
        <v>82</v>
      </c>
      <c r="AV719" s="13" t="s">
        <v>80</v>
      </c>
      <c r="AW719" s="13" t="s">
        <v>35</v>
      </c>
      <c r="AX719" s="13" t="s">
        <v>73</v>
      </c>
      <c r="AY719" s="208" t="s">
        <v>139</v>
      </c>
    </row>
    <row r="720" spans="1:65" s="14" customFormat="1" ht="11.25">
      <c r="B720" s="209"/>
      <c r="C720" s="210"/>
      <c r="D720" s="192" t="s">
        <v>152</v>
      </c>
      <c r="E720" s="211" t="s">
        <v>19</v>
      </c>
      <c r="F720" s="212" t="s">
        <v>888</v>
      </c>
      <c r="G720" s="210"/>
      <c r="H720" s="213">
        <v>76.149000000000001</v>
      </c>
      <c r="I720" s="214"/>
      <c r="J720" s="210"/>
      <c r="K720" s="210"/>
      <c r="L720" s="215"/>
      <c r="M720" s="216"/>
      <c r="N720" s="217"/>
      <c r="O720" s="217"/>
      <c r="P720" s="217"/>
      <c r="Q720" s="217"/>
      <c r="R720" s="217"/>
      <c r="S720" s="217"/>
      <c r="T720" s="218"/>
      <c r="AT720" s="219" t="s">
        <v>152</v>
      </c>
      <c r="AU720" s="219" t="s">
        <v>82</v>
      </c>
      <c r="AV720" s="14" t="s">
        <v>82</v>
      </c>
      <c r="AW720" s="14" t="s">
        <v>35</v>
      </c>
      <c r="AX720" s="14" t="s">
        <v>73</v>
      </c>
      <c r="AY720" s="219" t="s">
        <v>139</v>
      </c>
    </row>
    <row r="721" spans="1:65" s="15" customFormat="1" ht="11.25">
      <c r="B721" s="220"/>
      <c r="C721" s="221"/>
      <c r="D721" s="192" t="s">
        <v>152</v>
      </c>
      <c r="E721" s="222" t="s">
        <v>19</v>
      </c>
      <c r="F721" s="223" t="s">
        <v>155</v>
      </c>
      <c r="G721" s="221"/>
      <c r="H721" s="224">
        <v>76.149000000000001</v>
      </c>
      <c r="I721" s="225"/>
      <c r="J721" s="221"/>
      <c r="K721" s="221"/>
      <c r="L721" s="226"/>
      <c r="M721" s="227"/>
      <c r="N721" s="228"/>
      <c r="O721" s="228"/>
      <c r="P721" s="228"/>
      <c r="Q721" s="228"/>
      <c r="R721" s="228"/>
      <c r="S721" s="228"/>
      <c r="T721" s="229"/>
      <c r="AT721" s="230" t="s">
        <v>152</v>
      </c>
      <c r="AU721" s="230" t="s">
        <v>82</v>
      </c>
      <c r="AV721" s="15" t="s">
        <v>146</v>
      </c>
      <c r="AW721" s="15" t="s">
        <v>35</v>
      </c>
      <c r="AX721" s="15" t="s">
        <v>80</v>
      </c>
      <c r="AY721" s="230" t="s">
        <v>139</v>
      </c>
    </row>
    <row r="722" spans="1:65" s="2" customFormat="1" ht="16.5" customHeight="1">
      <c r="A722" s="35"/>
      <c r="B722" s="36"/>
      <c r="C722" s="179" t="s">
        <v>899</v>
      </c>
      <c r="D722" s="179" t="s">
        <v>141</v>
      </c>
      <c r="E722" s="180" t="s">
        <v>900</v>
      </c>
      <c r="F722" s="181" t="s">
        <v>901</v>
      </c>
      <c r="G722" s="182" t="s">
        <v>230</v>
      </c>
      <c r="H722" s="183">
        <v>0.49</v>
      </c>
      <c r="I722" s="184"/>
      <c r="J722" s="185">
        <f>ROUND(I722*H722,2)</f>
        <v>0</v>
      </c>
      <c r="K722" s="181" t="s">
        <v>145</v>
      </c>
      <c r="L722" s="40"/>
      <c r="M722" s="186" t="s">
        <v>19</v>
      </c>
      <c r="N722" s="187" t="s">
        <v>44</v>
      </c>
      <c r="O722" s="65"/>
      <c r="P722" s="188">
        <f>O722*H722</f>
        <v>0</v>
      </c>
      <c r="Q722" s="188">
        <v>0</v>
      </c>
      <c r="R722" s="188">
        <f>Q722*H722</f>
        <v>0</v>
      </c>
      <c r="S722" s="188">
        <v>0</v>
      </c>
      <c r="T722" s="189">
        <f>S722*H722</f>
        <v>0</v>
      </c>
      <c r="U722" s="35"/>
      <c r="V722" s="35"/>
      <c r="W722" s="35"/>
      <c r="X722" s="35"/>
      <c r="Y722" s="35"/>
      <c r="Z722" s="35"/>
      <c r="AA722" s="35"/>
      <c r="AB722" s="35"/>
      <c r="AC722" s="35"/>
      <c r="AD722" s="35"/>
      <c r="AE722" s="35"/>
      <c r="AR722" s="190" t="s">
        <v>146</v>
      </c>
      <c r="AT722" s="190" t="s">
        <v>141</v>
      </c>
      <c r="AU722" s="190" t="s">
        <v>82</v>
      </c>
      <c r="AY722" s="18" t="s">
        <v>139</v>
      </c>
      <c r="BE722" s="191">
        <f>IF(N722="základní",J722,0)</f>
        <v>0</v>
      </c>
      <c r="BF722" s="191">
        <f>IF(N722="snížená",J722,0)</f>
        <v>0</v>
      </c>
      <c r="BG722" s="191">
        <f>IF(N722="zákl. přenesená",J722,0)</f>
        <v>0</v>
      </c>
      <c r="BH722" s="191">
        <f>IF(N722="sníž. přenesená",J722,0)</f>
        <v>0</v>
      </c>
      <c r="BI722" s="191">
        <f>IF(N722="nulová",J722,0)</f>
        <v>0</v>
      </c>
      <c r="BJ722" s="18" t="s">
        <v>80</v>
      </c>
      <c r="BK722" s="191">
        <f>ROUND(I722*H722,2)</f>
        <v>0</v>
      </c>
      <c r="BL722" s="18" t="s">
        <v>146</v>
      </c>
      <c r="BM722" s="190" t="s">
        <v>902</v>
      </c>
    </row>
    <row r="723" spans="1:65" s="2" customFormat="1" ht="39">
      <c r="A723" s="35"/>
      <c r="B723" s="36"/>
      <c r="C723" s="37"/>
      <c r="D723" s="192" t="s">
        <v>148</v>
      </c>
      <c r="E723" s="37"/>
      <c r="F723" s="193" t="s">
        <v>903</v>
      </c>
      <c r="G723" s="37"/>
      <c r="H723" s="37"/>
      <c r="I723" s="194"/>
      <c r="J723" s="37"/>
      <c r="K723" s="37"/>
      <c r="L723" s="40"/>
      <c r="M723" s="195"/>
      <c r="N723" s="196"/>
      <c r="O723" s="65"/>
      <c r="P723" s="65"/>
      <c r="Q723" s="65"/>
      <c r="R723" s="65"/>
      <c r="S723" s="65"/>
      <c r="T723" s="66"/>
      <c r="U723" s="35"/>
      <c r="V723" s="35"/>
      <c r="W723" s="35"/>
      <c r="X723" s="35"/>
      <c r="Y723" s="35"/>
      <c r="Z723" s="35"/>
      <c r="AA723" s="35"/>
      <c r="AB723" s="35"/>
      <c r="AC723" s="35"/>
      <c r="AD723" s="35"/>
      <c r="AE723" s="35"/>
      <c r="AT723" s="18" t="s">
        <v>148</v>
      </c>
      <c r="AU723" s="18" t="s">
        <v>82</v>
      </c>
    </row>
    <row r="724" spans="1:65" s="2" customFormat="1" ht="11.25">
      <c r="A724" s="35"/>
      <c r="B724" s="36"/>
      <c r="C724" s="37"/>
      <c r="D724" s="197" t="s">
        <v>150</v>
      </c>
      <c r="E724" s="37"/>
      <c r="F724" s="198" t="s">
        <v>904</v>
      </c>
      <c r="G724" s="37"/>
      <c r="H724" s="37"/>
      <c r="I724" s="194"/>
      <c r="J724" s="37"/>
      <c r="K724" s="37"/>
      <c r="L724" s="40"/>
      <c r="M724" s="195"/>
      <c r="N724" s="196"/>
      <c r="O724" s="65"/>
      <c r="P724" s="65"/>
      <c r="Q724" s="65"/>
      <c r="R724" s="65"/>
      <c r="S724" s="65"/>
      <c r="T724" s="66"/>
      <c r="U724" s="35"/>
      <c r="V724" s="35"/>
      <c r="W724" s="35"/>
      <c r="X724" s="35"/>
      <c r="Y724" s="35"/>
      <c r="Z724" s="35"/>
      <c r="AA724" s="35"/>
      <c r="AB724" s="35"/>
      <c r="AC724" s="35"/>
      <c r="AD724" s="35"/>
      <c r="AE724" s="35"/>
      <c r="AT724" s="18" t="s">
        <v>150</v>
      </c>
      <c r="AU724" s="18" t="s">
        <v>82</v>
      </c>
    </row>
    <row r="725" spans="1:65" s="13" customFormat="1" ht="22.5">
      <c r="B725" s="199"/>
      <c r="C725" s="200"/>
      <c r="D725" s="192" t="s">
        <v>152</v>
      </c>
      <c r="E725" s="201" t="s">
        <v>19</v>
      </c>
      <c r="F725" s="202" t="s">
        <v>412</v>
      </c>
      <c r="G725" s="200"/>
      <c r="H725" s="201" t="s">
        <v>19</v>
      </c>
      <c r="I725" s="203"/>
      <c r="J725" s="200"/>
      <c r="K725" s="200"/>
      <c r="L725" s="204"/>
      <c r="M725" s="205"/>
      <c r="N725" s="206"/>
      <c r="O725" s="206"/>
      <c r="P725" s="206"/>
      <c r="Q725" s="206"/>
      <c r="R725" s="206"/>
      <c r="S725" s="206"/>
      <c r="T725" s="207"/>
      <c r="AT725" s="208" t="s">
        <v>152</v>
      </c>
      <c r="AU725" s="208" t="s">
        <v>82</v>
      </c>
      <c r="AV725" s="13" t="s">
        <v>80</v>
      </c>
      <c r="AW725" s="13" t="s">
        <v>35</v>
      </c>
      <c r="AX725" s="13" t="s">
        <v>73</v>
      </c>
      <c r="AY725" s="208" t="s">
        <v>139</v>
      </c>
    </row>
    <row r="726" spans="1:65" s="14" customFormat="1" ht="11.25">
      <c r="B726" s="209"/>
      <c r="C726" s="210"/>
      <c r="D726" s="192" t="s">
        <v>152</v>
      </c>
      <c r="E726" s="211" t="s">
        <v>19</v>
      </c>
      <c r="F726" s="212" t="s">
        <v>905</v>
      </c>
      <c r="G726" s="210"/>
      <c r="H726" s="213">
        <v>0.49</v>
      </c>
      <c r="I726" s="214"/>
      <c r="J726" s="210"/>
      <c r="K726" s="210"/>
      <c r="L726" s="215"/>
      <c r="M726" s="216"/>
      <c r="N726" s="217"/>
      <c r="O726" s="217"/>
      <c r="P726" s="217"/>
      <c r="Q726" s="217"/>
      <c r="R726" s="217"/>
      <c r="S726" s="217"/>
      <c r="T726" s="218"/>
      <c r="AT726" s="219" t="s">
        <v>152</v>
      </c>
      <c r="AU726" s="219" t="s">
        <v>82</v>
      </c>
      <c r="AV726" s="14" t="s">
        <v>82</v>
      </c>
      <c r="AW726" s="14" t="s">
        <v>35</v>
      </c>
      <c r="AX726" s="14" t="s">
        <v>73</v>
      </c>
      <c r="AY726" s="219" t="s">
        <v>139</v>
      </c>
    </row>
    <row r="727" spans="1:65" s="15" customFormat="1" ht="11.25">
      <c r="B727" s="220"/>
      <c r="C727" s="221"/>
      <c r="D727" s="192" t="s">
        <v>152</v>
      </c>
      <c r="E727" s="222" t="s">
        <v>19</v>
      </c>
      <c r="F727" s="223" t="s">
        <v>155</v>
      </c>
      <c r="G727" s="221"/>
      <c r="H727" s="224">
        <v>0.49</v>
      </c>
      <c r="I727" s="225"/>
      <c r="J727" s="221"/>
      <c r="K727" s="221"/>
      <c r="L727" s="226"/>
      <c r="M727" s="227"/>
      <c r="N727" s="228"/>
      <c r="O727" s="228"/>
      <c r="P727" s="228"/>
      <c r="Q727" s="228"/>
      <c r="R727" s="228"/>
      <c r="S727" s="228"/>
      <c r="T727" s="229"/>
      <c r="AT727" s="230" t="s">
        <v>152</v>
      </c>
      <c r="AU727" s="230" t="s">
        <v>82</v>
      </c>
      <c r="AV727" s="15" t="s">
        <v>146</v>
      </c>
      <c r="AW727" s="15" t="s">
        <v>35</v>
      </c>
      <c r="AX727" s="15" t="s">
        <v>80</v>
      </c>
      <c r="AY727" s="230" t="s">
        <v>139</v>
      </c>
    </row>
    <row r="728" spans="1:65" s="2" customFormat="1" ht="24.2" customHeight="1">
      <c r="A728" s="35"/>
      <c r="B728" s="36"/>
      <c r="C728" s="179" t="s">
        <v>906</v>
      </c>
      <c r="D728" s="179" t="s">
        <v>141</v>
      </c>
      <c r="E728" s="180" t="s">
        <v>907</v>
      </c>
      <c r="F728" s="181" t="s">
        <v>908</v>
      </c>
      <c r="G728" s="182" t="s">
        <v>230</v>
      </c>
      <c r="H728" s="183">
        <v>200.11799999999999</v>
      </c>
      <c r="I728" s="184"/>
      <c r="J728" s="185">
        <f>ROUND(I728*H728,2)</f>
        <v>0</v>
      </c>
      <c r="K728" s="181" t="s">
        <v>145</v>
      </c>
      <c r="L728" s="40"/>
      <c r="M728" s="186" t="s">
        <v>19</v>
      </c>
      <c r="N728" s="187" t="s">
        <v>44</v>
      </c>
      <c r="O728" s="65"/>
      <c r="P728" s="188">
        <f>O728*H728</f>
        <v>0</v>
      </c>
      <c r="Q728" s="188">
        <v>0</v>
      </c>
      <c r="R728" s="188">
        <f>Q728*H728</f>
        <v>0</v>
      </c>
      <c r="S728" s="188">
        <v>0</v>
      </c>
      <c r="T728" s="189">
        <f>S728*H728</f>
        <v>0</v>
      </c>
      <c r="U728" s="35"/>
      <c r="V728" s="35"/>
      <c r="W728" s="35"/>
      <c r="X728" s="35"/>
      <c r="Y728" s="35"/>
      <c r="Z728" s="35"/>
      <c r="AA728" s="35"/>
      <c r="AB728" s="35"/>
      <c r="AC728" s="35"/>
      <c r="AD728" s="35"/>
      <c r="AE728" s="35"/>
      <c r="AR728" s="190" t="s">
        <v>146</v>
      </c>
      <c r="AT728" s="190" t="s">
        <v>141</v>
      </c>
      <c r="AU728" s="190" t="s">
        <v>82</v>
      </c>
      <c r="AY728" s="18" t="s">
        <v>139</v>
      </c>
      <c r="BE728" s="191">
        <f>IF(N728="základní",J728,0)</f>
        <v>0</v>
      </c>
      <c r="BF728" s="191">
        <f>IF(N728="snížená",J728,0)</f>
        <v>0</v>
      </c>
      <c r="BG728" s="191">
        <f>IF(N728="zákl. přenesená",J728,0)</f>
        <v>0</v>
      </c>
      <c r="BH728" s="191">
        <f>IF(N728="sníž. přenesená",J728,0)</f>
        <v>0</v>
      </c>
      <c r="BI728" s="191">
        <f>IF(N728="nulová",J728,0)</f>
        <v>0</v>
      </c>
      <c r="BJ728" s="18" t="s">
        <v>80</v>
      </c>
      <c r="BK728" s="191">
        <f>ROUND(I728*H728,2)</f>
        <v>0</v>
      </c>
      <c r="BL728" s="18" t="s">
        <v>146</v>
      </c>
      <c r="BM728" s="190" t="s">
        <v>909</v>
      </c>
    </row>
    <row r="729" spans="1:65" s="2" customFormat="1" ht="19.5">
      <c r="A729" s="35"/>
      <c r="B729" s="36"/>
      <c r="C729" s="37"/>
      <c r="D729" s="192" t="s">
        <v>148</v>
      </c>
      <c r="E729" s="37"/>
      <c r="F729" s="193" t="s">
        <v>910</v>
      </c>
      <c r="G729" s="37"/>
      <c r="H729" s="37"/>
      <c r="I729" s="194"/>
      <c r="J729" s="37"/>
      <c r="K729" s="37"/>
      <c r="L729" s="40"/>
      <c r="M729" s="195"/>
      <c r="N729" s="196"/>
      <c r="O729" s="65"/>
      <c r="P729" s="65"/>
      <c r="Q729" s="65"/>
      <c r="R729" s="65"/>
      <c r="S729" s="65"/>
      <c r="T729" s="66"/>
      <c r="U729" s="35"/>
      <c r="V729" s="35"/>
      <c r="W729" s="35"/>
      <c r="X729" s="35"/>
      <c r="Y729" s="35"/>
      <c r="Z729" s="35"/>
      <c r="AA729" s="35"/>
      <c r="AB729" s="35"/>
      <c r="AC729" s="35"/>
      <c r="AD729" s="35"/>
      <c r="AE729" s="35"/>
      <c r="AT729" s="18" t="s">
        <v>148</v>
      </c>
      <c r="AU729" s="18" t="s">
        <v>82</v>
      </c>
    </row>
    <row r="730" spans="1:65" s="2" customFormat="1" ht="11.25">
      <c r="A730" s="35"/>
      <c r="B730" s="36"/>
      <c r="C730" s="37"/>
      <c r="D730" s="197" t="s">
        <v>150</v>
      </c>
      <c r="E730" s="37"/>
      <c r="F730" s="198" t="s">
        <v>911</v>
      </c>
      <c r="G730" s="37"/>
      <c r="H730" s="37"/>
      <c r="I730" s="194"/>
      <c r="J730" s="37"/>
      <c r="K730" s="37"/>
      <c r="L730" s="40"/>
      <c r="M730" s="195"/>
      <c r="N730" s="196"/>
      <c r="O730" s="65"/>
      <c r="P730" s="65"/>
      <c r="Q730" s="65"/>
      <c r="R730" s="65"/>
      <c r="S730" s="65"/>
      <c r="T730" s="66"/>
      <c r="U730" s="35"/>
      <c r="V730" s="35"/>
      <c r="W730" s="35"/>
      <c r="X730" s="35"/>
      <c r="Y730" s="35"/>
      <c r="Z730" s="35"/>
      <c r="AA730" s="35"/>
      <c r="AB730" s="35"/>
      <c r="AC730" s="35"/>
      <c r="AD730" s="35"/>
      <c r="AE730" s="35"/>
      <c r="AT730" s="18" t="s">
        <v>150</v>
      </c>
      <c r="AU730" s="18" t="s">
        <v>82</v>
      </c>
    </row>
    <row r="731" spans="1:65" s="14" customFormat="1" ht="11.25">
      <c r="B731" s="209"/>
      <c r="C731" s="210"/>
      <c r="D731" s="192" t="s">
        <v>152</v>
      </c>
      <c r="E731" s="211" t="s">
        <v>19</v>
      </c>
      <c r="F731" s="212" t="s">
        <v>912</v>
      </c>
      <c r="G731" s="210"/>
      <c r="H731" s="213">
        <v>200.11799999999999</v>
      </c>
      <c r="I731" s="214"/>
      <c r="J731" s="210"/>
      <c r="K731" s="210"/>
      <c r="L731" s="215"/>
      <c r="M731" s="216"/>
      <c r="N731" s="217"/>
      <c r="O731" s="217"/>
      <c r="P731" s="217"/>
      <c r="Q731" s="217"/>
      <c r="R731" s="217"/>
      <c r="S731" s="217"/>
      <c r="T731" s="218"/>
      <c r="AT731" s="219" t="s">
        <v>152</v>
      </c>
      <c r="AU731" s="219" t="s">
        <v>82</v>
      </c>
      <c r="AV731" s="14" t="s">
        <v>82</v>
      </c>
      <c r="AW731" s="14" t="s">
        <v>35</v>
      </c>
      <c r="AX731" s="14" t="s">
        <v>73</v>
      </c>
      <c r="AY731" s="219" t="s">
        <v>139</v>
      </c>
    </row>
    <row r="732" spans="1:65" s="15" customFormat="1" ht="11.25">
      <c r="B732" s="220"/>
      <c r="C732" s="221"/>
      <c r="D732" s="192" t="s">
        <v>152</v>
      </c>
      <c r="E732" s="222" t="s">
        <v>19</v>
      </c>
      <c r="F732" s="223" t="s">
        <v>155</v>
      </c>
      <c r="G732" s="221"/>
      <c r="H732" s="224">
        <v>200.11799999999999</v>
      </c>
      <c r="I732" s="225"/>
      <c r="J732" s="221"/>
      <c r="K732" s="221"/>
      <c r="L732" s="226"/>
      <c r="M732" s="227"/>
      <c r="N732" s="228"/>
      <c r="O732" s="228"/>
      <c r="P732" s="228"/>
      <c r="Q732" s="228"/>
      <c r="R732" s="228"/>
      <c r="S732" s="228"/>
      <c r="T732" s="229"/>
      <c r="AT732" s="230" t="s">
        <v>152</v>
      </c>
      <c r="AU732" s="230" t="s">
        <v>82</v>
      </c>
      <c r="AV732" s="15" t="s">
        <v>146</v>
      </c>
      <c r="AW732" s="15" t="s">
        <v>35</v>
      </c>
      <c r="AX732" s="15" t="s">
        <v>80</v>
      </c>
      <c r="AY732" s="230" t="s">
        <v>139</v>
      </c>
    </row>
    <row r="733" spans="1:65" s="2" customFormat="1" ht="16.5" customHeight="1">
      <c r="A733" s="35"/>
      <c r="B733" s="36"/>
      <c r="C733" s="179" t="s">
        <v>913</v>
      </c>
      <c r="D733" s="179" t="s">
        <v>141</v>
      </c>
      <c r="E733" s="180" t="s">
        <v>914</v>
      </c>
      <c r="F733" s="181" t="s">
        <v>915</v>
      </c>
      <c r="G733" s="182" t="s">
        <v>230</v>
      </c>
      <c r="H733" s="183">
        <v>5803.4219999999996</v>
      </c>
      <c r="I733" s="184"/>
      <c r="J733" s="185">
        <f>ROUND(I733*H733,2)</f>
        <v>0</v>
      </c>
      <c r="K733" s="181" t="s">
        <v>145</v>
      </c>
      <c r="L733" s="40"/>
      <c r="M733" s="186" t="s">
        <v>19</v>
      </c>
      <c r="N733" s="187" t="s">
        <v>44</v>
      </c>
      <c r="O733" s="65"/>
      <c r="P733" s="188">
        <f>O733*H733</f>
        <v>0</v>
      </c>
      <c r="Q733" s="188">
        <v>0</v>
      </c>
      <c r="R733" s="188">
        <f>Q733*H733</f>
        <v>0</v>
      </c>
      <c r="S733" s="188">
        <v>0</v>
      </c>
      <c r="T733" s="189">
        <f>S733*H733</f>
        <v>0</v>
      </c>
      <c r="U733" s="35"/>
      <c r="V733" s="35"/>
      <c r="W733" s="35"/>
      <c r="X733" s="35"/>
      <c r="Y733" s="35"/>
      <c r="Z733" s="35"/>
      <c r="AA733" s="35"/>
      <c r="AB733" s="35"/>
      <c r="AC733" s="35"/>
      <c r="AD733" s="35"/>
      <c r="AE733" s="35"/>
      <c r="AR733" s="190" t="s">
        <v>146</v>
      </c>
      <c r="AT733" s="190" t="s">
        <v>141</v>
      </c>
      <c r="AU733" s="190" t="s">
        <v>82</v>
      </c>
      <c r="AY733" s="18" t="s">
        <v>139</v>
      </c>
      <c r="BE733" s="191">
        <f>IF(N733="základní",J733,0)</f>
        <v>0</v>
      </c>
      <c r="BF733" s="191">
        <f>IF(N733="snížená",J733,0)</f>
        <v>0</v>
      </c>
      <c r="BG733" s="191">
        <f>IF(N733="zákl. přenesená",J733,0)</f>
        <v>0</v>
      </c>
      <c r="BH733" s="191">
        <f>IF(N733="sníž. přenesená",J733,0)</f>
        <v>0</v>
      </c>
      <c r="BI733" s="191">
        <f>IF(N733="nulová",J733,0)</f>
        <v>0</v>
      </c>
      <c r="BJ733" s="18" t="s">
        <v>80</v>
      </c>
      <c r="BK733" s="191">
        <f>ROUND(I733*H733,2)</f>
        <v>0</v>
      </c>
      <c r="BL733" s="18" t="s">
        <v>146</v>
      </c>
      <c r="BM733" s="190" t="s">
        <v>916</v>
      </c>
    </row>
    <row r="734" spans="1:65" s="2" customFormat="1" ht="29.25">
      <c r="A734" s="35"/>
      <c r="B734" s="36"/>
      <c r="C734" s="37"/>
      <c r="D734" s="192" t="s">
        <v>148</v>
      </c>
      <c r="E734" s="37"/>
      <c r="F734" s="193" t="s">
        <v>917</v>
      </c>
      <c r="G734" s="37"/>
      <c r="H734" s="37"/>
      <c r="I734" s="194"/>
      <c r="J734" s="37"/>
      <c r="K734" s="37"/>
      <c r="L734" s="40"/>
      <c r="M734" s="195"/>
      <c r="N734" s="196"/>
      <c r="O734" s="65"/>
      <c r="P734" s="65"/>
      <c r="Q734" s="65"/>
      <c r="R734" s="65"/>
      <c r="S734" s="65"/>
      <c r="T734" s="66"/>
      <c r="U734" s="35"/>
      <c r="V734" s="35"/>
      <c r="W734" s="35"/>
      <c r="X734" s="35"/>
      <c r="Y734" s="35"/>
      <c r="Z734" s="35"/>
      <c r="AA734" s="35"/>
      <c r="AB734" s="35"/>
      <c r="AC734" s="35"/>
      <c r="AD734" s="35"/>
      <c r="AE734" s="35"/>
      <c r="AT734" s="18" t="s">
        <v>148</v>
      </c>
      <c r="AU734" s="18" t="s">
        <v>82</v>
      </c>
    </row>
    <row r="735" spans="1:65" s="2" customFormat="1" ht="11.25">
      <c r="A735" s="35"/>
      <c r="B735" s="36"/>
      <c r="C735" s="37"/>
      <c r="D735" s="197" t="s">
        <v>150</v>
      </c>
      <c r="E735" s="37"/>
      <c r="F735" s="198" t="s">
        <v>918</v>
      </c>
      <c r="G735" s="37"/>
      <c r="H735" s="37"/>
      <c r="I735" s="194"/>
      <c r="J735" s="37"/>
      <c r="K735" s="37"/>
      <c r="L735" s="40"/>
      <c r="M735" s="195"/>
      <c r="N735" s="196"/>
      <c r="O735" s="65"/>
      <c r="P735" s="65"/>
      <c r="Q735" s="65"/>
      <c r="R735" s="65"/>
      <c r="S735" s="65"/>
      <c r="T735" s="66"/>
      <c r="U735" s="35"/>
      <c r="V735" s="35"/>
      <c r="W735" s="35"/>
      <c r="X735" s="35"/>
      <c r="Y735" s="35"/>
      <c r="Z735" s="35"/>
      <c r="AA735" s="35"/>
      <c r="AB735" s="35"/>
      <c r="AC735" s="35"/>
      <c r="AD735" s="35"/>
      <c r="AE735" s="35"/>
      <c r="AT735" s="18" t="s">
        <v>150</v>
      </c>
      <c r="AU735" s="18" t="s">
        <v>82</v>
      </c>
    </row>
    <row r="736" spans="1:65" s="13" customFormat="1" ht="11.25">
      <c r="B736" s="199"/>
      <c r="C736" s="200"/>
      <c r="D736" s="192" t="s">
        <v>152</v>
      </c>
      <c r="E736" s="201" t="s">
        <v>19</v>
      </c>
      <c r="F736" s="202" t="s">
        <v>919</v>
      </c>
      <c r="G736" s="200"/>
      <c r="H736" s="201" t="s">
        <v>19</v>
      </c>
      <c r="I736" s="203"/>
      <c r="J736" s="200"/>
      <c r="K736" s="200"/>
      <c r="L736" s="204"/>
      <c r="M736" s="205"/>
      <c r="N736" s="206"/>
      <c r="O736" s="206"/>
      <c r="P736" s="206"/>
      <c r="Q736" s="206"/>
      <c r="R736" s="206"/>
      <c r="S736" s="206"/>
      <c r="T736" s="207"/>
      <c r="AT736" s="208" t="s">
        <v>152</v>
      </c>
      <c r="AU736" s="208" t="s">
        <v>82</v>
      </c>
      <c r="AV736" s="13" t="s">
        <v>80</v>
      </c>
      <c r="AW736" s="13" t="s">
        <v>35</v>
      </c>
      <c r="AX736" s="13" t="s">
        <v>73</v>
      </c>
      <c r="AY736" s="208" t="s">
        <v>139</v>
      </c>
    </row>
    <row r="737" spans="1:65" s="14" customFormat="1" ht="11.25">
      <c r="B737" s="209"/>
      <c r="C737" s="210"/>
      <c r="D737" s="192" t="s">
        <v>152</v>
      </c>
      <c r="E737" s="211" t="s">
        <v>19</v>
      </c>
      <c r="F737" s="212" t="s">
        <v>920</v>
      </c>
      <c r="G737" s="210"/>
      <c r="H737" s="213">
        <v>5803.4219999999996</v>
      </c>
      <c r="I737" s="214"/>
      <c r="J737" s="210"/>
      <c r="K737" s="210"/>
      <c r="L737" s="215"/>
      <c r="M737" s="216"/>
      <c r="N737" s="217"/>
      <c r="O737" s="217"/>
      <c r="P737" s="217"/>
      <c r="Q737" s="217"/>
      <c r="R737" s="217"/>
      <c r="S737" s="217"/>
      <c r="T737" s="218"/>
      <c r="AT737" s="219" t="s">
        <v>152</v>
      </c>
      <c r="AU737" s="219" t="s">
        <v>82</v>
      </c>
      <c r="AV737" s="14" t="s">
        <v>82</v>
      </c>
      <c r="AW737" s="14" t="s">
        <v>35</v>
      </c>
      <c r="AX737" s="14" t="s">
        <v>73</v>
      </c>
      <c r="AY737" s="219" t="s">
        <v>139</v>
      </c>
    </row>
    <row r="738" spans="1:65" s="15" customFormat="1" ht="11.25">
      <c r="B738" s="220"/>
      <c r="C738" s="221"/>
      <c r="D738" s="192" t="s">
        <v>152</v>
      </c>
      <c r="E738" s="222" t="s">
        <v>19</v>
      </c>
      <c r="F738" s="223" t="s">
        <v>155</v>
      </c>
      <c r="G738" s="221"/>
      <c r="H738" s="224">
        <v>5803.4219999999996</v>
      </c>
      <c r="I738" s="225"/>
      <c r="J738" s="221"/>
      <c r="K738" s="221"/>
      <c r="L738" s="226"/>
      <c r="M738" s="227"/>
      <c r="N738" s="228"/>
      <c r="O738" s="228"/>
      <c r="P738" s="228"/>
      <c r="Q738" s="228"/>
      <c r="R738" s="228"/>
      <c r="S738" s="228"/>
      <c r="T738" s="229"/>
      <c r="AT738" s="230" t="s">
        <v>152</v>
      </c>
      <c r="AU738" s="230" t="s">
        <v>82</v>
      </c>
      <c r="AV738" s="15" t="s">
        <v>146</v>
      </c>
      <c r="AW738" s="15" t="s">
        <v>35</v>
      </c>
      <c r="AX738" s="15" t="s">
        <v>80</v>
      </c>
      <c r="AY738" s="230" t="s">
        <v>139</v>
      </c>
    </row>
    <row r="739" spans="1:65" s="2" customFormat="1" ht="24.2" customHeight="1">
      <c r="A739" s="35"/>
      <c r="B739" s="36"/>
      <c r="C739" s="179" t="s">
        <v>921</v>
      </c>
      <c r="D739" s="179" t="s">
        <v>141</v>
      </c>
      <c r="E739" s="180" t="s">
        <v>922</v>
      </c>
      <c r="F739" s="181" t="s">
        <v>923</v>
      </c>
      <c r="G739" s="182" t="s">
        <v>230</v>
      </c>
      <c r="H739" s="183">
        <v>204.49</v>
      </c>
      <c r="I739" s="184"/>
      <c r="J739" s="185">
        <f>ROUND(I739*H739,2)</f>
        <v>0</v>
      </c>
      <c r="K739" s="181" t="s">
        <v>145</v>
      </c>
      <c r="L739" s="40"/>
      <c r="M739" s="186" t="s">
        <v>19</v>
      </c>
      <c r="N739" s="187" t="s">
        <v>44</v>
      </c>
      <c r="O739" s="65"/>
      <c r="P739" s="188">
        <f>O739*H739</f>
        <v>0</v>
      </c>
      <c r="Q739" s="188">
        <v>0</v>
      </c>
      <c r="R739" s="188">
        <f>Q739*H739</f>
        <v>0</v>
      </c>
      <c r="S739" s="188">
        <v>0</v>
      </c>
      <c r="T739" s="189">
        <f>S739*H739</f>
        <v>0</v>
      </c>
      <c r="U739" s="35"/>
      <c r="V739" s="35"/>
      <c r="W739" s="35"/>
      <c r="X739" s="35"/>
      <c r="Y739" s="35"/>
      <c r="Z739" s="35"/>
      <c r="AA739" s="35"/>
      <c r="AB739" s="35"/>
      <c r="AC739" s="35"/>
      <c r="AD739" s="35"/>
      <c r="AE739" s="35"/>
      <c r="AR739" s="190" t="s">
        <v>146</v>
      </c>
      <c r="AT739" s="190" t="s">
        <v>141</v>
      </c>
      <c r="AU739" s="190" t="s">
        <v>82</v>
      </c>
      <c r="AY739" s="18" t="s">
        <v>139</v>
      </c>
      <c r="BE739" s="191">
        <f>IF(N739="základní",J739,0)</f>
        <v>0</v>
      </c>
      <c r="BF739" s="191">
        <f>IF(N739="snížená",J739,0)</f>
        <v>0</v>
      </c>
      <c r="BG739" s="191">
        <f>IF(N739="zákl. přenesená",J739,0)</f>
        <v>0</v>
      </c>
      <c r="BH739" s="191">
        <f>IF(N739="sníž. přenesená",J739,0)</f>
        <v>0</v>
      </c>
      <c r="BI739" s="191">
        <f>IF(N739="nulová",J739,0)</f>
        <v>0</v>
      </c>
      <c r="BJ739" s="18" t="s">
        <v>80</v>
      </c>
      <c r="BK739" s="191">
        <f>ROUND(I739*H739,2)</f>
        <v>0</v>
      </c>
      <c r="BL739" s="18" t="s">
        <v>146</v>
      </c>
      <c r="BM739" s="190" t="s">
        <v>924</v>
      </c>
    </row>
    <row r="740" spans="1:65" s="2" customFormat="1" ht="19.5">
      <c r="A740" s="35"/>
      <c r="B740" s="36"/>
      <c r="C740" s="37"/>
      <c r="D740" s="192" t="s">
        <v>148</v>
      </c>
      <c r="E740" s="37"/>
      <c r="F740" s="193" t="s">
        <v>925</v>
      </c>
      <c r="G740" s="37"/>
      <c r="H740" s="37"/>
      <c r="I740" s="194"/>
      <c r="J740" s="37"/>
      <c r="K740" s="37"/>
      <c r="L740" s="40"/>
      <c r="M740" s="195"/>
      <c r="N740" s="196"/>
      <c r="O740" s="65"/>
      <c r="P740" s="65"/>
      <c r="Q740" s="65"/>
      <c r="R740" s="65"/>
      <c r="S740" s="65"/>
      <c r="T740" s="66"/>
      <c r="U740" s="35"/>
      <c r="V740" s="35"/>
      <c r="W740" s="35"/>
      <c r="X740" s="35"/>
      <c r="Y740" s="35"/>
      <c r="Z740" s="35"/>
      <c r="AA740" s="35"/>
      <c r="AB740" s="35"/>
      <c r="AC740" s="35"/>
      <c r="AD740" s="35"/>
      <c r="AE740" s="35"/>
      <c r="AT740" s="18" t="s">
        <v>148</v>
      </c>
      <c r="AU740" s="18" t="s">
        <v>82</v>
      </c>
    </row>
    <row r="741" spans="1:65" s="2" customFormat="1" ht="11.25">
      <c r="A741" s="35"/>
      <c r="B741" s="36"/>
      <c r="C741" s="37"/>
      <c r="D741" s="197" t="s">
        <v>150</v>
      </c>
      <c r="E741" s="37"/>
      <c r="F741" s="198" t="s">
        <v>926</v>
      </c>
      <c r="G741" s="37"/>
      <c r="H741" s="37"/>
      <c r="I741" s="194"/>
      <c r="J741" s="37"/>
      <c r="K741" s="37"/>
      <c r="L741" s="40"/>
      <c r="M741" s="195"/>
      <c r="N741" s="196"/>
      <c r="O741" s="65"/>
      <c r="P741" s="65"/>
      <c r="Q741" s="65"/>
      <c r="R741" s="65"/>
      <c r="S741" s="65"/>
      <c r="T741" s="66"/>
      <c r="U741" s="35"/>
      <c r="V741" s="35"/>
      <c r="W741" s="35"/>
      <c r="X741" s="35"/>
      <c r="Y741" s="35"/>
      <c r="Z741" s="35"/>
      <c r="AA741" s="35"/>
      <c r="AB741" s="35"/>
      <c r="AC741" s="35"/>
      <c r="AD741" s="35"/>
      <c r="AE741" s="35"/>
      <c r="AT741" s="18" t="s">
        <v>150</v>
      </c>
      <c r="AU741" s="18" t="s">
        <v>82</v>
      </c>
    </row>
    <row r="742" spans="1:65" s="13" customFormat="1" ht="11.25">
      <c r="B742" s="199"/>
      <c r="C742" s="200"/>
      <c r="D742" s="192" t="s">
        <v>152</v>
      </c>
      <c r="E742" s="201" t="s">
        <v>19</v>
      </c>
      <c r="F742" s="202" t="s">
        <v>927</v>
      </c>
      <c r="G742" s="200"/>
      <c r="H742" s="201" t="s">
        <v>19</v>
      </c>
      <c r="I742" s="203"/>
      <c r="J742" s="200"/>
      <c r="K742" s="200"/>
      <c r="L742" s="204"/>
      <c r="M742" s="205"/>
      <c r="N742" s="206"/>
      <c r="O742" s="206"/>
      <c r="P742" s="206"/>
      <c r="Q742" s="206"/>
      <c r="R742" s="206"/>
      <c r="S742" s="206"/>
      <c r="T742" s="207"/>
      <c r="AT742" s="208" t="s">
        <v>152</v>
      </c>
      <c r="AU742" s="208" t="s">
        <v>82</v>
      </c>
      <c r="AV742" s="13" t="s">
        <v>80</v>
      </c>
      <c r="AW742" s="13" t="s">
        <v>35</v>
      </c>
      <c r="AX742" s="13" t="s">
        <v>73</v>
      </c>
      <c r="AY742" s="208" t="s">
        <v>139</v>
      </c>
    </row>
    <row r="743" spans="1:65" s="14" customFormat="1" ht="11.25">
      <c r="B743" s="209"/>
      <c r="C743" s="210"/>
      <c r="D743" s="192" t="s">
        <v>152</v>
      </c>
      <c r="E743" s="211" t="s">
        <v>19</v>
      </c>
      <c r="F743" s="212" t="s">
        <v>928</v>
      </c>
      <c r="G743" s="210"/>
      <c r="H743" s="213">
        <v>204.49</v>
      </c>
      <c r="I743" s="214"/>
      <c r="J743" s="210"/>
      <c r="K743" s="210"/>
      <c r="L743" s="215"/>
      <c r="M743" s="216"/>
      <c r="N743" s="217"/>
      <c r="O743" s="217"/>
      <c r="P743" s="217"/>
      <c r="Q743" s="217"/>
      <c r="R743" s="217"/>
      <c r="S743" s="217"/>
      <c r="T743" s="218"/>
      <c r="AT743" s="219" t="s">
        <v>152</v>
      </c>
      <c r="AU743" s="219" t="s">
        <v>82</v>
      </c>
      <c r="AV743" s="14" t="s">
        <v>82</v>
      </c>
      <c r="AW743" s="14" t="s">
        <v>35</v>
      </c>
      <c r="AX743" s="14" t="s">
        <v>73</v>
      </c>
      <c r="AY743" s="219" t="s">
        <v>139</v>
      </c>
    </row>
    <row r="744" spans="1:65" s="15" customFormat="1" ht="11.25">
      <c r="B744" s="220"/>
      <c r="C744" s="221"/>
      <c r="D744" s="192" t="s">
        <v>152</v>
      </c>
      <c r="E744" s="222" t="s">
        <v>19</v>
      </c>
      <c r="F744" s="223" t="s">
        <v>155</v>
      </c>
      <c r="G744" s="221"/>
      <c r="H744" s="224">
        <v>204.49</v>
      </c>
      <c r="I744" s="225"/>
      <c r="J744" s="221"/>
      <c r="K744" s="221"/>
      <c r="L744" s="226"/>
      <c r="M744" s="227"/>
      <c r="N744" s="228"/>
      <c r="O744" s="228"/>
      <c r="P744" s="228"/>
      <c r="Q744" s="228"/>
      <c r="R744" s="228"/>
      <c r="S744" s="228"/>
      <c r="T744" s="229"/>
      <c r="AT744" s="230" t="s">
        <v>152</v>
      </c>
      <c r="AU744" s="230" t="s">
        <v>82</v>
      </c>
      <c r="AV744" s="15" t="s">
        <v>146</v>
      </c>
      <c r="AW744" s="15" t="s">
        <v>35</v>
      </c>
      <c r="AX744" s="15" t="s">
        <v>80</v>
      </c>
      <c r="AY744" s="230" t="s">
        <v>139</v>
      </c>
    </row>
    <row r="745" spans="1:65" s="2" customFormat="1" ht="21.75" customHeight="1">
      <c r="A745" s="35"/>
      <c r="B745" s="36"/>
      <c r="C745" s="179" t="s">
        <v>929</v>
      </c>
      <c r="D745" s="179" t="s">
        <v>141</v>
      </c>
      <c r="E745" s="180" t="s">
        <v>930</v>
      </c>
      <c r="F745" s="181" t="s">
        <v>931</v>
      </c>
      <c r="G745" s="182" t="s">
        <v>230</v>
      </c>
      <c r="H745" s="183">
        <v>216.702</v>
      </c>
      <c r="I745" s="184"/>
      <c r="J745" s="185">
        <f>ROUND(I745*H745,2)</f>
        <v>0</v>
      </c>
      <c r="K745" s="181" t="s">
        <v>145</v>
      </c>
      <c r="L745" s="40"/>
      <c r="M745" s="186" t="s">
        <v>19</v>
      </c>
      <c r="N745" s="187" t="s">
        <v>44</v>
      </c>
      <c r="O745" s="65"/>
      <c r="P745" s="188">
        <f>O745*H745</f>
        <v>0</v>
      </c>
      <c r="Q745" s="188">
        <v>0</v>
      </c>
      <c r="R745" s="188">
        <f>Q745*H745</f>
        <v>0</v>
      </c>
      <c r="S745" s="188">
        <v>0</v>
      </c>
      <c r="T745" s="189">
        <f>S745*H745</f>
        <v>0</v>
      </c>
      <c r="U745" s="35"/>
      <c r="V745" s="35"/>
      <c r="W745" s="35"/>
      <c r="X745" s="35"/>
      <c r="Y745" s="35"/>
      <c r="Z745" s="35"/>
      <c r="AA745" s="35"/>
      <c r="AB745" s="35"/>
      <c r="AC745" s="35"/>
      <c r="AD745" s="35"/>
      <c r="AE745" s="35"/>
      <c r="AR745" s="190" t="s">
        <v>146</v>
      </c>
      <c r="AT745" s="190" t="s">
        <v>141</v>
      </c>
      <c r="AU745" s="190" t="s">
        <v>82</v>
      </c>
      <c r="AY745" s="18" t="s">
        <v>139</v>
      </c>
      <c r="BE745" s="191">
        <f>IF(N745="základní",J745,0)</f>
        <v>0</v>
      </c>
      <c r="BF745" s="191">
        <f>IF(N745="snížená",J745,0)</f>
        <v>0</v>
      </c>
      <c r="BG745" s="191">
        <f>IF(N745="zákl. přenesená",J745,0)</f>
        <v>0</v>
      </c>
      <c r="BH745" s="191">
        <f>IF(N745="sníž. přenesená",J745,0)</f>
        <v>0</v>
      </c>
      <c r="BI745" s="191">
        <f>IF(N745="nulová",J745,0)</f>
        <v>0</v>
      </c>
      <c r="BJ745" s="18" t="s">
        <v>80</v>
      </c>
      <c r="BK745" s="191">
        <f>ROUND(I745*H745,2)</f>
        <v>0</v>
      </c>
      <c r="BL745" s="18" t="s">
        <v>146</v>
      </c>
      <c r="BM745" s="190" t="s">
        <v>932</v>
      </c>
    </row>
    <row r="746" spans="1:65" s="2" customFormat="1" ht="29.25">
      <c r="A746" s="35"/>
      <c r="B746" s="36"/>
      <c r="C746" s="37"/>
      <c r="D746" s="192" t="s">
        <v>148</v>
      </c>
      <c r="E746" s="37"/>
      <c r="F746" s="193" t="s">
        <v>933</v>
      </c>
      <c r="G746" s="37"/>
      <c r="H746" s="37"/>
      <c r="I746" s="194"/>
      <c r="J746" s="37"/>
      <c r="K746" s="37"/>
      <c r="L746" s="40"/>
      <c r="M746" s="195"/>
      <c r="N746" s="196"/>
      <c r="O746" s="65"/>
      <c r="P746" s="65"/>
      <c r="Q746" s="65"/>
      <c r="R746" s="65"/>
      <c r="S746" s="65"/>
      <c r="T746" s="66"/>
      <c r="U746" s="35"/>
      <c r="V746" s="35"/>
      <c r="W746" s="35"/>
      <c r="X746" s="35"/>
      <c r="Y746" s="35"/>
      <c r="Z746" s="35"/>
      <c r="AA746" s="35"/>
      <c r="AB746" s="35"/>
      <c r="AC746" s="35"/>
      <c r="AD746" s="35"/>
      <c r="AE746" s="35"/>
      <c r="AT746" s="18" t="s">
        <v>148</v>
      </c>
      <c r="AU746" s="18" t="s">
        <v>82</v>
      </c>
    </row>
    <row r="747" spans="1:65" s="2" customFormat="1" ht="11.25">
      <c r="A747" s="35"/>
      <c r="B747" s="36"/>
      <c r="C747" s="37"/>
      <c r="D747" s="197" t="s">
        <v>150</v>
      </c>
      <c r="E747" s="37"/>
      <c r="F747" s="198" t="s">
        <v>934</v>
      </c>
      <c r="G747" s="37"/>
      <c r="H747" s="37"/>
      <c r="I747" s="194"/>
      <c r="J747" s="37"/>
      <c r="K747" s="37"/>
      <c r="L747" s="40"/>
      <c r="M747" s="195"/>
      <c r="N747" s="196"/>
      <c r="O747" s="65"/>
      <c r="P747" s="65"/>
      <c r="Q747" s="65"/>
      <c r="R747" s="65"/>
      <c r="S747" s="65"/>
      <c r="T747" s="66"/>
      <c r="U747" s="35"/>
      <c r="V747" s="35"/>
      <c r="W747" s="35"/>
      <c r="X747" s="35"/>
      <c r="Y747" s="35"/>
      <c r="Z747" s="35"/>
      <c r="AA747" s="35"/>
      <c r="AB747" s="35"/>
      <c r="AC747" s="35"/>
      <c r="AD747" s="35"/>
      <c r="AE747" s="35"/>
      <c r="AT747" s="18" t="s">
        <v>150</v>
      </c>
      <c r="AU747" s="18" t="s">
        <v>82</v>
      </c>
    </row>
    <row r="748" spans="1:65" s="2" customFormat="1" ht="16.5" customHeight="1">
      <c r="A748" s="35"/>
      <c r="B748" s="36"/>
      <c r="C748" s="179" t="s">
        <v>935</v>
      </c>
      <c r="D748" s="179" t="s">
        <v>141</v>
      </c>
      <c r="E748" s="180" t="s">
        <v>936</v>
      </c>
      <c r="F748" s="181" t="s">
        <v>937</v>
      </c>
      <c r="G748" s="182" t="s">
        <v>230</v>
      </c>
      <c r="H748" s="183">
        <v>200.11799999999999</v>
      </c>
      <c r="I748" s="184"/>
      <c r="J748" s="185">
        <f>ROUND(I748*H748,2)</f>
        <v>0</v>
      </c>
      <c r="K748" s="181" t="s">
        <v>145</v>
      </c>
      <c r="L748" s="40"/>
      <c r="M748" s="186" t="s">
        <v>19</v>
      </c>
      <c r="N748" s="187" t="s">
        <v>44</v>
      </c>
      <c r="O748" s="65"/>
      <c r="P748" s="188">
        <f>O748*H748</f>
        <v>0</v>
      </c>
      <c r="Q748" s="188">
        <v>0</v>
      </c>
      <c r="R748" s="188">
        <f>Q748*H748</f>
        <v>0</v>
      </c>
      <c r="S748" s="188">
        <v>0</v>
      </c>
      <c r="T748" s="189">
        <f>S748*H748</f>
        <v>0</v>
      </c>
      <c r="U748" s="35"/>
      <c r="V748" s="35"/>
      <c r="W748" s="35"/>
      <c r="X748" s="35"/>
      <c r="Y748" s="35"/>
      <c r="Z748" s="35"/>
      <c r="AA748" s="35"/>
      <c r="AB748" s="35"/>
      <c r="AC748" s="35"/>
      <c r="AD748" s="35"/>
      <c r="AE748" s="35"/>
      <c r="AR748" s="190" t="s">
        <v>146</v>
      </c>
      <c r="AT748" s="190" t="s">
        <v>141</v>
      </c>
      <c r="AU748" s="190" t="s">
        <v>82</v>
      </c>
      <c r="AY748" s="18" t="s">
        <v>139</v>
      </c>
      <c r="BE748" s="191">
        <f>IF(N748="základní",J748,0)</f>
        <v>0</v>
      </c>
      <c r="BF748" s="191">
        <f>IF(N748="snížená",J748,0)</f>
        <v>0</v>
      </c>
      <c r="BG748" s="191">
        <f>IF(N748="zákl. přenesená",J748,0)</f>
        <v>0</v>
      </c>
      <c r="BH748" s="191">
        <f>IF(N748="sníž. přenesená",J748,0)</f>
        <v>0</v>
      </c>
      <c r="BI748" s="191">
        <f>IF(N748="nulová",J748,0)</f>
        <v>0</v>
      </c>
      <c r="BJ748" s="18" t="s">
        <v>80</v>
      </c>
      <c r="BK748" s="191">
        <f>ROUND(I748*H748,2)</f>
        <v>0</v>
      </c>
      <c r="BL748" s="18" t="s">
        <v>146</v>
      </c>
      <c r="BM748" s="190" t="s">
        <v>938</v>
      </c>
    </row>
    <row r="749" spans="1:65" s="2" customFormat="1" ht="19.5">
      <c r="A749" s="35"/>
      <c r="B749" s="36"/>
      <c r="C749" s="37"/>
      <c r="D749" s="192" t="s">
        <v>148</v>
      </c>
      <c r="E749" s="37"/>
      <c r="F749" s="193" t="s">
        <v>939</v>
      </c>
      <c r="G749" s="37"/>
      <c r="H749" s="37"/>
      <c r="I749" s="194"/>
      <c r="J749" s="37"/>
      <c r="K749" s="37"/>
      <c r="L749" s="40"/>
      <c r="M749" s="195"/>
      <c r="N749" s="196"/>
      <c r="O749" s="65"/>
      <c r="P749" s="65"/>
      <c r="Q749" s="65"/>
      <c r="R749" s="65"/>
      <c r="S749" s="65"/>
      <c r="T749" s="66"/>
      <c r="U749" s="35"/>
      <c r="V749" s="35"/>
      <c r="W749" s="35"/>
      <c r="X749" s="35"/>
      <c r="Y749" s="35"/>
      <c r="Z749" s="35"/>
      <c r="AA749" s="35"/>
      <c r="AB749" s="35"/>
      <c r="AC749" s="35"/>
      <c r="AD749" s="35"/>
      <c r="AE749" s="35"/>
      <c r="AT749" s="18" t="s">
        <v>148</v>
      </c>
      <c r="AU749" s="18" t="s">
        <v>82</v>
      </c>
    </row>
    <row r="750" spans="1:65" s="2" customFormat="1" ht="11.25">
      <c r="A750" s="35"/>
      <c r="B750" s="36"/>
      <c r="C750" s="37"/>
      <c r="D750" s="197" t="s">
        <v>150</v>
      </c>
      <c r="E750" s="37"/>
      <c r="F750" s="198" t="s">
        <v>940</v>
      </c>
      <c r="G750" s="37"/>
      <c r="H750" s="37"/>
      <c r="I750" s="194"/>
      <c r="J750" s="37"/>
      <c r="K750" s="37"/>
      <c r="L750" s="40"/>
      <c r="M750" s="195"/>
      <c r="N750" s="196"/>
      <c r="O750" s="65"/>
      <c r="P750" s="65"/>
      <c r="Q750" s="65"/>
      <c r="R750" s="65"/>
      <c r="S750" s="65"/>
      <c r="T750" s="66"/>
      <c r="U750" s="35"/>
      <c r="V750" s="35"/>
      <c r="W750" s="35"/>
      <c r="X750" s="35"/>
      <c r="Y750" s="35"/>
      <c r="Z750" s="35"/>
      <c r="AA750" s="35"/>
      <c r="AB750" s="35"/>
      <c r="AC750" s="35"/>
      <c r="AD750" s="35"/>
      <c r="AE750" s="35"/>
      <c r="AT750" s="18" t="s">
        <v>150</v>
      </c>
      <c r="AU750" s="18" t="s">
        <v>82</v>
      </c>
    </row>
    <row r="751" spans="1:65" s="14" customFormat="1" ht="11.25">
      <c r="B751" s="209"/>
      <c r="C751" s="210"/>
      <c r="D751" s="192" t="s">
        <v>152</v>
      </c>
      <c r="E751" s="211" t="s">
        <v>19</v>
      </c>
      <c r="F751" s="212" t="s">
        <v>912</v>
      </c>
      <c r="G751" s="210"/>
      <c r="H751" s="213">
        <v>200.11799999999999</v>
      </c>
      <c r="I751" s="214"/>
      <c r="J751" s="210"/>
      <c r="K751" s="210"/>
      <c r="L751" s="215"/>
      <c r="M751" s="216"/>
      <c r="N751" s="217"/>
      <c r="O751" s="217"/>
      <c r="P751" s="217"/>
      <c r="Q751" s="217"/>
      <c r="R751" s="217"/>
      <c r="S751" s="217"/>
      <c r="T751" s="218"/>
      <c r="AT751" s="219" t="s">
        <v>152</v>
      </c>
      <c r="AU751" s="219" t="s">
        <v>82</v>
      </c>
      <c r="AV751" s="14" t="s">
        <v>82</v>
      </c>
      <c r="AW751" s="14" t="s">
        <v>35</v>
      </c>
      <c r="AX751" s="14" t="s">
        <v>73</v>
      </c>
      <c r="AY751" s="219" t="s">
        <v>139</v>
      </c>
    </row>
    <row r="752" spans="1:65" s="15" customFormat="1" ht="11.25">
      <c r="B752" s="220"/>
      <c r="C752" s="221"/>
      <c r="D752" s="192" t="s">
        <v>152</v>
      </c>
      <c r="E752" s="222" t="s">
        <v>19</v>
      </c>
      <c r="F752" s="223" t="s">
        <v>155</v>
      </c>
      <c r="G752" s="221"/>
      <c r="H752" s="224">
        <v>200.11799999999999</v>
      </c>
      <c r="I752" s="225"/>
      <c r="J752" s="221"/>
      <c r="K752" s="221"/>
      <c r="L752" s="226"/>
      <c r="M752" s="227"/>
      <c r="N752" s="228"/>
      <c r="O752" s="228"/>
      <c r="P752" s="228"/>
      <c r="Q752" s="228"/>
      <c r="R752" s="228"/>
      <c r="S752" s="228"/>
      <c r="T752" s="229"/>
      <c r="AT752" s="230" t="s">
        <v>152</v>
      </c>
      <c r="AU752" s="230" t="s">
        <v>82</v>
      </c>
      <c r="AV752" s="15" t="s">
        <v>146</v>
      </c>
      <c r="AW752" s="15" t="s">
        <v>35</v>
      </c>
      <c r="AX752" s="15" t="s">
        <v>80</v>
      </c>
      <c r="AY752" s="230" t="s">
        <v>139</v>
      </c>
    </row>
    <row r="753" spans="1:65" s="12" customFormat="1" ht="22.9" customHeight="1">
      <c r="B753" s="163"/>
      <c r="C753" s="164"/>
      <c r="D753" s="165" t="s">
        <v>72</v>
      </c>
      <c r="E753" s="177" t="s">
        <v>941</v>
      </c>
      <c r="F753" s="177" t="s">
        <v>942</v>
      </c>
      <c r="G753" s="164"/>
      <c r="H753" s="164"/>
      <c r="I753" s="167"/>
      <c r="J753" s="178">
        <f>BK753</f>
        <v>0</v>
      </c>
      <c r="K753" s="164"/>
      <c r="L753" s="169"/>
      <c r="M753" s="170"/>
      <c r="N753" s="171"/>
      <c r="O753" s="171"/>
      <c r="P753" s="172">
        <f>SUM(P754:P759)</f>
        <v>0</v>
      </c>
      <c r="Q753" s="171"/>
      <c r="R753" s="172">
        <f>SUM(R754:R759)</f>
        <v>0</v>
      </c>
      <c r="S753" s="171"/>
      <c r="T753" s="173">
        <f>SUM(T754:T759)</f>
        <v>0</v>
      </c>
      <c r="AR753" s="174" t="s">
        <v>80</v>
      </c>
      <c r="AT753" s="175" t="s">
        <v>72</v>
      </c>
      <c r="AU753" s="175" t="s">
        <v>80</v>
      </c>
      <c r="AY753" s="174" t="s">
        <v>139</v>
      </c>
      <c r="BK753" s="176">
        <f>SUM(BK754:BK759)</f>
        <v>0</v>
      </c>
    </row>
    <row r="754" spans="1:65" s="2" customFormat="1" ht="24.2" customHeight="1">
      <c r="A754" s="35"/>
      <c r="B754" s="36"/>
      <c r="C754" s="179" t="s">
        <v>943</v>
      </c>
      <c r="D754" s="179" t="s">
        <v>141</v>
      </c>
      <c r="E754" s="180" t="s">
        <v>944</v>
      </c>
      <c r="F754" s="181" t="s">
        <v>945</v>
      </c>
      <c r="G754" s="182" t="s">
        <v>230</v>
      </c>
      <c r="H754" s="183">
        <v>1029.316</v>
      </c>
      <c r="I754" s="184"/>
      <c r="J754" s="185">
        <f>ROUND(I754*H754,2)</f>
        <v>0</v>
      </c>
      <c r="K754" s="181" t="s">
        <v>145</v>
      </c>
      <c r="L754" s="40"/>
      <c r="M754" s="186" t="s">
        <v>19</v>
      </c>
      <c r="N754" s="187" t="s">
        <v>44</v>
      </c>
      <c r="O754" s="65"/>
      <c r="P754" s="188">
        <f>O754*H754</f>
        <v>0</v>
      </c>
      <c r="Q754" s="188">
        <v>0</v>
      </c>
      <c r="R754" s="188">
        <f>Q754*H754</f>
        <v>0</v>
      </c>
      <c r="S754" s="188">
        <v>0</v>
      </c>
      <c r="T754" s="189">
        <f>S754*H754</f>
        <v>0</v>
      </c>
      <c r="U754" s="35"/>
      <c r="V754" s="35"/>
      <c r="W754" s="35"/>
      <c r="X754" s="35"/>
      <c r="Y754" s="35"/>
      <c r="Z754" s="35"/>
      <c r="AA754" s="35"/>
      <c r="AB754" s="35"/>
      <c r="AC754" s="35"/>
      <c r="AD754" s="35"/>
      <c r="AE754" s="35"/>
      <c r="AR754" s="190" t="s">
        <v>146</v>
      </c>
      <c r="AT754" s="190" t="s">
        <v>141</v>
      </c>
      <c r="AU754" s="190" t="s">
        <v>82</v>
      </c>
      <c r="AY754" s="18" t="s">
        <v>139</v>
      </c>
      <c r="BE754" s="191">
        <f>IF(N754="základní",J754,0)</f>
        <v>0</v>
      </c>
      <c r="BF754" s="191">
        <f>IF(N754="snížená",J754,0)</f>
        <v>0</v>
      </c>
      <c r="BG754" s="191">
        <f>IF(N754="zákl. přenesená",J754,0)</f>
        <v>0</v>
      </c>
      <c r="BH754" s="191">
        <f>IF(N754="sníž. přenesená",J754,0)</f>
        <v>0</v>
      </c>
      <c r="BI754" s="191">
        <f>IF(N754="nulová",J754,0)</f>
        <v>0</v>
      </c>
      <c r="BJ754" s="18" t="s">
        <v>80</v>
      </c>
      <c r="BK754" s="191">
        <f>ROUND(I754*H754,2)</f>
        <v>0</v>
      </c>
      <c r="BL754" s="18" t="s">
        <v>146</v>
      </c>
      <c r="BM754" s="190" t="s">
        <v>946</v>
      </c>
    </row>
    <row r="755" spans="1:65" s="2" customFormat="1" ht="19.5">
      <c r="A755" s="35"/>
      <c r="B755" s="36"/>
      <c r="C755" s="37"/>
      <c r="D755" s="192" t="s">
        <v>148</v>
      </c>
      <c r="E755" s="37"/>
      <c r="F755" s="193" t="s">
        <v>947</v>
      </c>
      <c r="G755" s="37"/>
      <c r="H755" s="37"/>
      <c r="I755" s="194"/>
      <c r="J755" s="37"/>
      <c r="K755" s="37"/>
      <c r="L755" s="40"/>
      <c r="M755" s="195"/>
      <c r="N755" s="196"/>
      <c r="O755" s="65"/>
      <c r="P755" s="65"/>
      <c r="Q755" s="65"/>
      <c r="R755" s="65"/>
      <c r="S755" s="65"/>
      <c r="T755" s="66"/>
      <c r="U755" s="35"/>
      <c r="V755" s="35"/>
      <c r="W755" s="35"/>
      <c r="X755" s="35"/>
      <c r="Y755" s="35"/>
      <c r="Z755" s="35"/>
      <c r="AA755" s="35"/>
      <c r="AB755" s="35"/>
      <c r="AC755" s="35"/>
      <c r="AD755" s="35"/>
      <c r="AE755" s="35"/>
      <c r="AT755" s="18" t="s">
        <v>148</v>
      </c>
      <c r="AU755" s="18" t="s">
        <v>82</v>
      </c>
    </row>
    <row r="756" spans="1:65" s="2" customFormat="1" ht="11.25">
      <c r="A756" s="35"/>
      <c r="B756" s="36"/>
      <c r="C756" s="37"/>
      <c r="D756" s="197" t="s">
        <v>150</v>
      </c>
      <c r="E756" s="37"/>
      <c r="F756" s="198" t="s">
        <v>948</v>
      </c>
      <c r="G756" s="37"/>
      <c r="H756" s="37"/>
      <c r="I756" s="194"/>
      <c r="J756" s="37"/>
      <c r="K756" s="37"/>
      <c r="L756" s="40"/>
      <c r="M756" s="195"/>
      <c r="N756" s="196"/>
      <c r="O756" s="65"/>
      <c r="P756" s="65"/>
      <c r="Q756" s="65"/>
      <c r="R756" s="65"/>
      <c r="S756" s="65"/>
      <c r="T756" s="66"/>
      <c r="U756" s="35"/>
      <c r="V756" s="35"/>
      <c r="W756" s="35"/>
      <c r="X756" s="35"/>
      <c r="Y756" s="35"/>
      <c r="Z756" s="35"/>
      <c r="AA756" s="35"/>
      <c r="AB756" s="35"/>
      <c r="AC756" s="35"/>
      <c r="AD756" s="35"/>
      <c r="AE756" s="35"/>
      <c r="AT756" s="18" t="s">
        <v>150</v>
      </c>
      <c r="AU756" s="18" t="s">
        <v>82</v>
      </c>
    </row>
    <row r="757" spans="1:65" s="13" customFormat="1" ht="11.25">
      <c r="B757" s="199"/>
      <c r="C757" s="200"/>
      <c r="D757" s="192" t="s">
        <v>152</v>
      </c>
      <c r="E757" s="201" t="s">
        <v>19</v>
      </c>
      <c r="F757" s="202" t="s">
        <v>949</v>
      </c>
      <c r="G757" s="200"/>
      <c r="H757" s="201" t="s">
        <v>19</v>
      </c>
      <c r="I757" s="203"/>
      <c r="J757" s="200"/>
      <c r="K757" s="200"/>
      <c r="L757" s="204"/>
      <c r="M757" s="205"/>
      <c r="N757" s="206"/>
      <c r="O757" s="206"/>
      <c r="P757" s="206"/>
      <c r="Q757" s="206"/>
      <c r="R757" s="206"/>
      <c r="S757" s="206"/>
      <c r="T757" s="207"/>
      <c r="AT757" s="208" t="s">
        <v>152</v>
      </c>
      <c r="AU757" s="208" t="s">
        <v>82</v>
      </c>
      <c r="AV757" s="13" t="s">
        <v>80</v>
      </c>
      <c r="AW757" s="13" t="s">
        <v>35</v>
      </c>
      <c r="AX757" s="13" t="s">
        <v>73</v>
      </c>
      <c r="AY757" s="208" t="s">
        <v>139</v>
      </c>
    </row>
    <row r="758" spans="1:65" s="14" customFormat="1" ht="11.25">
      <c r="B758" s="209"/>
      <c r="C758" s="210"/>
      <c r="D758" s="192" t="s">
        <v>152</v>
      </c>
      <c r="E758" s="211" t="s">
        <v>19</v>
      </c>
      <c r="F758" s="212" t="s">
        <v>950</v>
      </c>
      <c r="G758" s="210"/>
      <c r="H758" s="213">
        <v>1029.316</v>
      </c>
      <c r="I758" s="214"/>
      <c r="J758" s="210"/>
      <c r="K758" s="210"/>
      <c r="L758" s="215"/>
      <c r="M758" s="216"/>
      <c r="N758" s="217"/>
      <c r="O758" s="217"/>
      <c r="P758" s="217"/>
      <c r="Q758" s="217"/>
      <c r="R758" s="217"/>
      <c r="S758" s="217"/>
      <c r="T758" s="218"/>
      <c r="AT758" s="219" t="s">
        <v>152</v>
      </c>
      <c r="AU758" s="219" t="s">
        <v>82</v>
      </c>
      <c r="AV758" s="14" t="s">
        <v>82</v>
      </c>
      <c r="AW758" s="14" t="s">
        <v>35</v>
      </c>
      <c r="AX758" s="14" t="s">
        <v>73</v>
      </c>
      <c r="AY758" s="219" t="s">
        <v>139</v>
      </c>
    </row>
    <row r="759" spans="1:65" s="15" customFormat="1" ht="11.25">
      <c r="B759" s="220"/>
      <c r="C759" s="221"/>
      <c r="D759" s="192" t="s">
        <v>152</v>
      </c>
      <c r="E759" s="222" t="s">
        <v>19</v>
      </c>
      <c r="F759" s="223" t="s">
        <v>155</v>
      </c>
      <c r="G759" s="221"/>
      <c r="H759" s="224">
        <v>1029.316</v>
      </c>
      <c r="I759" s="225"/>
      <c r="J759" s="221"/>
      <c r="K759" s="221"/>
      <c r="L759" s="226"/>
      <c r="M759" s="227"/>
      <c r="N759" s="228"/>
      <c r="O759" s="228"/>
      <c r="P759" s="228"/>
      <c r="Q759" s="228"/>
      <c r="R759" s="228"/>
      <c r="S759" s="228"/>
      <c r="T759" s="229"/>
      <c r="AT759" s="230" t="s">
        <v>152</v>
      </c>
      <c r="AU759" s="230" t="s">
        <v>82</v>
      </c>
      <c r="AV759" s="15" t="s">
        <v>146</v>
      </c>
      <c r="AW759" s="15" t="s">
        <v>35</v>
      </c>
      <c r="AX759" s="15" t="s">
        <v>80</v>
      </c>
      <c r="AY759" s="230" t="s">
        <v>139</v>
      </c>
    </row>
    <row r="760" spans="1:65" s="12" customFormat="1" ht="25.9" customHeight="1">
      <c r="B760" s="163"/>
      <c r="C760" s="164"/>
      <c r="D760" s="165" t="s">
        <v>72</v>
      </c>
      <c r="E760" s="166" t="s">
        <v>951</v>
      </c>
      <c r="F760" s="166" t="s">
        <v>952</v>
      </c>
      <c r="G760" s="164"/>
      <c r="H760" s="164"/>
      <c r="I760" s="167"/>
      <c r="J760" s="168">
        <f>BK760</f>
        <v>0</v>
      </c>
      <c r="K760" s="164"/>
      <c r="L760" s="169"/>
      <c r="M760" s="170"/>
      <c r="N760" s="171"/>
      <c r="O760" s="171"/>
      <c r="P760" s="172">
        <f>P761+P899</f>
        <v>0</v>
      </c>
      <c r="Q760" s="171"/>
      <c r="R760" s="172">
        <f>R761+R899</f>
        <v>3.5193665100000002</v>
      </c>
      <c r="S760" s="171"/>
      <c r="T760" s="173">
        <f>T761+T899</f>
        <v>0</v>
      </c>
      <c r="AR760" s="174" t="s">
        <v>82</v>
      </c>
      <c r="AT760" s="175" t="s">
        <v>72</v>
      </c>
      <c r="AU760" s="175" t="s">
        <v>73</v>
      </c>
      <c r="AY760" s="174" t="s">
        <v>139</v>
      </c>
      <c r="BK760" s="176">
        <f>BK761+BK899</f>
        <v>0</v>
      </c>
    </row>
    <row r="761" spans="1:65" s="12" customFormat="1" ht="22.9" customHeight="1">
      <c r="B761" s="163"/>
      <c r="C761" s="164"/>
      <c r="D761" s="165" t="s">
        <v>72</v>
      </c>
      <c r="E761" s="177" t="s">
        <v>953</v>
      </c>
      <c r="F761" s="177" t="s">
        <v>954</v>
      </c>
      <c r="G761" s="164"/>
      <c r="H761" s="164"/>
      <c r="I761" s="167"/>
      <c r="J761" s="178">
        <f>BK761</f>
        <v>0</v>
      </c>
      <c r="K761" s="164"/>
      <c r="L761" s="169"/>
      <c r="M761" s="170"/>
      <c r="N761" s="171"/>
      <c r="O761" s="171"/>
      <c r="P761" s="172">
        <f>SUM(P762:P898)</f>
        <v>0</v>
      </c>
      <c r="Q761" s="171"/>
      <c r="R761" s="172">
        <f>SUM(R762:R898)</f>
        <v>2.5941756800000002</v>
      </c>
      <c r="S761" s="171"/>
      <c r="T761" s="173">
        <f>SUM(T762:T898)</f>
        <v>0</v>
      </c>
      <c r="AR761" s="174" t="s">
        <v>82</v>
      </c>
      <c r="AT761" s="175" t="s">
        <v>72</v>
      </c>
      <c r="AU761" s="175" t="s">
        <v>80</v>
      </c>
      <c r="AY761" s="174" t="s">
        <v>139</v>
      </c>
      <c r="BK761" s="176">
        <f>SUM(BK762:BK898)</f>
        <v>0</v>
      </c>
    </row>
    <row r="762" spans="1:65" s="2" customFormat="1" ht="24.2" customHeight="1">
      <c r="A762" s="35"/>
      <c r="B762" s="36"/>
      <c r="C762" s="179" t="s">
        <v>955</v>
      </c>
      <c r="D762" s="179" t="s">
        <v>141</v>
      </c>
      <c r="E762" s="180" t="s">
        <v>956</v>
      </c>
      <c r="F762" s="181" t="s">
        <v>957</v>
      </c>
      <c r="G762" s="182" t="s">
        <v>144</v>
      </c>
      <c r="H762" s="183">
        <v>129.36000000000001</v>
      </c>
      <c r="I762" s="184"/>
      <c r="J762" s="185">
        <f>ROUND(I762*H762,2)</f>
        <v>0</v>
      </c>
      <c r="K762" s="181" t="s">
        <v>145</v>
      </c>
      <c r="L762" s="40"/>
      <c r="M762" s="186" t="s">
        <v>19</v>
      </c>
      <c r="N762" s="187" t="s">
        <v>44</v>
      </c>
      <c r="O762" s="65"/>
      <c r="P762" s="188">
        <f>O762*H762</f>
        <v>0</v>
      </c>
      <c r="Q762" s="188">
        <v>0</v>
      </c>
      <c r="R762" s="188">
        <f>Q762*H762</f>
        <v>0</v>
      </c>
      <c r="S762" s="188">
        <v>0</v>
      </c>
      <c r="T762" s="189">
        <f>S762*H762</f>
        <v>0</v>
      </c>
      <c r="U762" s="35"/>
      <c r="V762" s="35"/>
      <c r="W762" s="35"/>
      <c r="X762" s="35"/>
      <c r="Y762" s="35"/>
      <c r="Z762" s="35"/>
      <c r="AA762" s="35"/>
      <c r="AB762" s="35"/>
      <c r="AC762" s="35"/>
      <c r="AD762" s="35"/>
      <c r="AE762" s="35"/>
      <c r="AR762" s="190" t="s">
        <v>285</v>
      </c>
      <c r="AT762" s="190" t="s">
        <v>141</v>
      </c>
      <c r="AU762" s="190" t="s">
        <v>82</v>
      </c>
      <c r="AY762" s="18" t="s">
        <v>139</v>
      </c>
      <c r="BE762" s="191">
        <f>IF(N762="základní",J762,0)</f>
        <v>0</v>
      </c>
      <c r="BF762" s="191">
        <f>IF(N762="snížená",J762,0)</f>
        <v>0</v>
      </c>
      <c r="BG762" s="191">
        <f>IF(N762="zákl. přenesená",J762,0)</f>
        <v>0</v>
      </c>
      <c r="BH762" s="191">
        <f>IF(N762="sníž. přenesená",J762,0)</f>
        <v>0</v>
      </c>
      <c r="BI762" s="191">
        <f>IF(N762="nulová",J762,0)</f>
        <v>0</v>
      </c>
      <c r="BJ762" s="18" t="s">
        <v>80</v>
      </c>
      <c r="BK762" s="191">
        <f>ROUND(I762*H762,2)</f>
        <v>0</v>
      </c>
      <c r="BL762" s="18" t="s">
        <v>285</v>
      </c>
      <c r="BM762" s="190" t="s">
        <v>958</v>
      </c>
    </row>
    <row r="763" spans="1:65" s="2" customFormat="1" ht="19.5">
      <c r="A763" s="35"/>
      <c r="B763" s="36"/>
      <c r="C763" s="37"/>
      <c r="D763" s="192" t="s">
        <v>148</v>
      </c>
      <c r="E763" s="37"/>
      <c r="F763" s="193" t="s">
        <v>959</v>
      </c>
      <c r="G763" s="37"/>
      <c r="H763" s="37"/>
      <c r="I763" s="194"/>
      <c r="J763" s="37"/>
      <c r="K763" s="37"/>
      <c r="L763" s="40"/>
      <c r="M763" s="195"/>
      <c r="N763" s="196"/>
      <c r="O763" s="65"/>
      <c r="P763" s="65"/>
      <c r="Q763" s="65"/>
      <c r="R763" s="65"/>
      <c r="S763" s="65"/>
      <c r="T763" s="66"/>
      <c r="U763" s="35"/>
      <c r="V763" s="35"/>
      <c r="W763" s="35"/>
      <c r="X763" s="35"/>
      <c r="Y763" s="35"/>
      <c r="Z763" s="35"/>
      <c r="AA763" s="35"/>
      <c r="AB763" s="35"/>
      <c r="AC763" s="35"/>
      <c r="AD763" s="35"/>
      <c r="AE763" s="35"/>
      <c r="AT763" s="18" t="s">
        <v>148</v>
      </c>
      <c r="AU763" s="18" t="s">
        <v>82</v>
      </c>
    </row>
    <row r="764" spans="1:65" s="2" customFormat="1" ht="11.25">
      <c r="A764" s="35"/>
      <c r="B764" s="36"/>
      <c r="C764" s="37"/>
      <c r="D764" s="197" t="s">
        <v>150</v>
      </c>
      <c r="E764" s="37"/>
      <c r="F764" s="198" t="s">
        <v>960</v>
      </c>
      <c r="G764" s="37"/>
      <c r="H764" s="37"/>
      <c r="I764" s="194"/>
      <c r="J764" s="37"/>
      <c r="K764" s="37"/>
      <c r="L764" s="40"/>
      <c r="M764" s="195"/>
      <c r="N764" s="196"/>
      <c r="O764" s="65"/>
      <c r="P764" s="65"/>
      <c r="Q764" s="65"/>
      <c r="R764" s="65"/>
      <c r="S764" s="65"/>
      <c r="T764" s="66"/>
      <c r="U764" s="35"/>
      <c r="V764" s="35"/>
      <c r="W764" s="35"/>
      <c r="X764" s="35"/>
      <c r="Y764" s="35"/>
      <c r="Z764" s="35"/>
      <c r="AA764" s="35"/>
      <c r="AB764" s="35"/>
      <c r="AC764" s="35"/>
      <c r="AD764" s="35"/>
      <c r="AE764" s="35"/>
      <c r="AT764" s="18" t="s">
        <v>150</v>
      </c>
      <c r="AU764" s="18" t="s">
        <v>82</v>
      </c>
    </row>
    <row r="765" spans="1:65" s="13" customFormat="1" ht="22.5">
      <c r="B765" s="199"/>
      <c r="C765" s="200"/>
      <c r="D765" s="192" t="s">
        <v>152</v>
      </c>
      <c r="E765" s="201" t="s">
        <v>19</v>
      </c>
      <c r="F765" s="202" t="s">
        <v>961</v>
      </c>
      <c r="G765" s="200"/>
      <c r="H765" s="201" t="s">
        <v>19</v>
      </c>
      <c r="I765" s="203"/>
      <c r="J765" s="200"/>
      <c r="K765" s="200"/>
      <c r="L765" s="204"/>
      <c r="M765" s="205"/>
      <c r="N765" s="206"/>
      <c r="O765" s="206"/>
      <c r="P765" s="206"/>
      <c r="Q765" s="206"/>
      <c r="R765" s="206"/>
      <c r="S765" s="206"/>
      <c r="T765" s="207"/>
      <c r="AT765" s="208" t="s">
        <v>152</v>
      </c>
      <c r="AU765" s="208" t="s">
        <v>82</v>
      </c>
      <c r="AV765" s="13" t="s">
        <v>80</v>
      </c>
      <c r="AW765" s="13" t="s">
        <v>35</v>
      </c>
      <c r="AX765" s="13" t="s">
        <v>73</v>
      </c>
      <c r="AY765" s="208" t="s">
        <v>139</v>
      </c>
    </row>
    <row r="766" spans="1:65" s="13" customFormat="1" ht="11.25">
      <c r="B766" s="199"/>
      <c r="C766" s="200"/>
      <c r="D766" s="192" t="s">
        <v>152</v>
      </c>
      <c r="E766" s="201" t="s">
        <v>19</v>
      </c>
      <c r="F766" s="202" t="s">
        <v>809</v>
      </c>
      <c r="G766" s="200"/>
      <c r="H766" s="201" t="s">
        <v>19</v>
      </c>
      <c r="I766" s="203"/>
      <c r="J766" s="200"/>
      <c r="K766" s="200"/>
      <c r="L766" s="204"/>
      <c r="M766" s="205"/>
      <c r="N766" s="206"/>
      <c r="O766" s="206"/>
      <c r="P766" s="206"/>
      <c r="Q766" s="206"/>
      <c r="R766" s="206"/>
      <c r="S766" s="206"/>
      <c r="T766" s="207"/>
      <c r="AT766" s="208" t="s">
        <v>152</v>
      </c>
      <c r="AU766" s="208" t="s">
        <v>82</v>
      </c>
      <c r="AV766" s="13" t="s">
        <v>80</v>
      </c>
      <c r="AW766" s="13" t="s">
        <v>35</v>
      </c>
      <c r="AX766" s="13" t="s">
        <v>73</v>
      </c>
      <c r="AY766" s="208" t="s">
        <v>139</v>
      </c>
    </row>
    <row r="767" spans="1:65" s="14" customFormat="1" ht="11.25">
      <c r="B767" s="209"/>
      <c r="C767" s="210"/>
      <c r="D767" s="192" t="s">
        <v>152</v>
      </c>
      <c r="E767" s="211" t="s">
        <v>19</v>
      </c>
      <c r="F767" s="212" t="s">
        <v>962</v>
      </c>
      <c r="G767" s="210"/>
      <c r="H767" s="213">
        <v>13</v>
      </c>
      <c r="I767" s="214"/>
      <c r="J767" s="210"/>
      <c r="K767" s="210"/>
      <c r="L767" s="215"/>
      <c r="M767" s="216"/>
      <c r="N767" s="217"/>
      <c r="O767" s="217"/>
      <c r="P767" s="217"/>
      <c r="Q767" s="217"/>
      <c r="R767" s="217"/>
      <c r="S767" s="217"/>
      <c r="T767" s="218"/>
      <c r="AT767" s="219" t="s">
        <v>152</v>
      </c>
      <c r="AU767" s="219" t="s">
        <v>82</v>
      </c>
      <c r="AV767" s="14" t="s">
        <v>82</v>
      </c>
      <c r="AW767" s="14" t="s">
        <v>35</v>
      </c>
      <c r="AX767" s="14" t="s">
        <v>73</v>
      </c>
      <c r="AY767" s="219" t="s">
        <v>139</v>
      </c>
    </row>
    <row r="768" spans="1:65" s="13" customFormat="1" ht="11.25">
      <c r="B768" s="199"/>
      <c r="C768" s="200"/>
      <c r="D768" s="192" t="s">
        <v>152</v>
      </c>
      <c r="E768" s="201" t="s">
        <v>19</v>
      </c>
      <c r="F768" s="202" t="s">
        <v>963</v>
      </c>
      <c r="G768" s="200"/>
      <c r="H768" s="201" t="s">
        <v>19</v>
      </c>
      <c r="I768" s="203"/>
      <c r="J768" s="200"/>
      <c r="K768" s="200"/>
      <c r="L768" s="204"/>
      <c r="M768" s="205"/>
      <c r="N768" s="206"/>
      <c r="O768" s="206"/>
      <c r="P768" s="206"/>
      <c r="Q768" s="206"/>
      <c r="R768" s="206"/>
      <c r="S768" s="206"/>
      <c r="T768" s="207"/>
      <c r="AT768" s="208" t="s">
        <v>152</v>
      </c>
      <c r="AU768" s="208" t="s">
        <v>82</v>
      </c>
      <c r="AV768" s="13" t="s">
        <v>80</v>
      </c>
      <c r="AW768" s="13" t="s">
        <v>35</v>
      </c>
      <c r="AX768" s="13" t="s">
        <v>73</v>
      </c>
      <c r="AY768" s="208" t="s">
        <v>139</v>
      </c>
    </row>
    <row r="769" spans="1:65" s="14" customFormat="1" ht="11.25">
      <c r="B769" s="209"/>
      <c r="C769" s="210"/>
      <c r="D769" s="192" t="s">
        <v>152</v>
      </c>
      <c r="E769" s="211" t="s">
        <v>19</v>
      </c>
      <c r="F769" s="212" t="s">
        <v>964</v>
      </c>
      <c r="G769" s="210"/>
      <c r="H769" s="213">
        <v>37.799999999999997</v>
      </c>
      <c r="I769" s="214"/>
      <c r="J769" s="210"/>
      <c r="K769" s="210"/>
      <c r="L769" s="215"/>
      <c r="M769" s="216"/>
      <c r="N769" s="217"/>
      <c r="O769" s="217"/>
      <c r="P769" s="217"/>
      <c r="Q769" s="217"/>
      <c r="R769" s="217"/>
      <c r="S769" s="217"/>
      <c r="T769" s="218"/>
      <c r="AT769" s="219" t="s">
        <v>152</v>
      </c>
      <c r="AU769" s="219" t="s">
        <v>82</v>
      </c>
      <c r="AV769" s="14" t="s">
        <v>82</v>
      </c>
      <c r="AW769" s="14" t="s">
        <v>35</v>
      </c>
      <c r="AX769" s="14" t="s">
        <v>73</v>
      </c>
      <c r="AY769" s="219" t="s">
        <v>139</v>
      </c>
    </row>
    <row r="770" spans="1:65" s="13" customFormat="1" ht="11.25">
      <c r="B770" s="199"/>
      <c r="C770" s="200"/>
      <c r="D770" s="192" t="s">
        <v>152</v>
      </c>
      <c r="E770" s="201" t="s">
        <v>19</v>
      </c>
      <c r="F770" s="202" t="s">
        <v>965</v>
      </c>
      <c r="G770" s="200"/>
      <c r="H770" s="201" t="s">
        <v>19</v>
      </c>
      <c r="I770" s="203"/>
      <c r="J770" s="200"/>
      <c r="K770" s="200"/>
      <c r="L770" s="204"/>
      <c r="M770" s="205"/>
      <c r="N770" s="206"/>
      <c r="O770" s="206"/>
      <c r="P770" s="206"/>
      <c r="Q770" s="206"/>
      <c r="R770" s="206"/>
      <c r="S770" s="206"/>
      <c r="T770" s="207"/>
      <c r="AT770" s="208" t="s">
        <v>152</v>
      </c>
      <c r="AU770" s="208" t="s">
        <v>82</v>
      </c>
      <c r="AV770" s="13" t="s">
        <v>80</v>
      </c>
      <c r="AW770" s="13" t="s">
        <v>35</v>
      </c>
      <c r="AX770" s="13" t="s">
        <v>73</v>
      </c>
      <c r="AY770" s="208" t="s">
        <v>139</v>
      </c>
    </row>
    <row r="771" spans="1:65" s="14" customFormat="1" ht="11.25">
      <c r="B771" s="209"/>
      <c r="C771" s="210"/>
      <c r="D771" s="192" t="s">
        <v>152</v>
      </c>
      <c r="E771" s="211" t="s">
        <v>19</v>
      </c>
      <c r="F771" s="212" t="s">
        <v>966</v>
      </c>
      <c r="G771" s="210"/>
      <c r="H771" s="213">
        <v>28</v>
      </c>
      <c r="I771" s="214"/>
      <c r="J771" s="210"/>
      <c r="K771" s="210"/>
      <c r="L771" s="215"/>
      <c r="M771" s="216"/>
      <c r="N771" s="217"/>
      <c r="O771" s="217"/>
      <c r="P771" s="217"/>
      <c r="Q771" s="217"/>
      <c r="R771" s="217"/>
      <c r="S771" s="217"/>
      <c r="T771" s="218"/>
      <c r="AT771" s="219" t="s">
        <v>152</v>
      </c>
      <c r="AU771" s="219" t="s">
        <v>82</v>
      </c>
      <c r="AV771" s="14" t="s">
        <v>82</v>
      </c>
      <c r="AW771" s="14" t="s">
        <v>35</v>
      </c>
      <c r="AX771" s="14" t="s">
        <v>73</v>
      </c>
      <c r="AY771" s="219" t="s">
        <v>139</v>
      </c>
    </row>
    <row r="772" spans="1:65" s="13" customFormat="1" ht="11.25">
      <c r="B772" s="199"/>
      <c r="C772" s="200"/>
      <c r="D772" s="192" t="s">
        <v>152</v>
      </c>
      <c r="E772" s="201" t="s">
        <v>19</v>
      </c>
      <c r="F772" s="202" t="s">
        <v>967</v>
      </c>
      <c r="G772" s="200"/>
      <c r="H772" s="201" t="s">
        <v>19</v>
      </c>
      <c r="I772" s="203"/>
      <c r="J772" s="200"/>
      <c r="K772" s="200"/>
      <c r="L772" s="204"/>
      <c r="M772" s="205"/>
      <c r="N772" s="206"/>
      <c r="O772" s="206"/>
      <c r="P772" s="206"/>
      <c r="Q772" s="206"/>
      <c r="R772" s="206"/>
      <c r="S772" s="206"/>
      <c r="T772" s="207"/>
      <c r="AT772" s="208" t="s">
        <v>152</v>
      </c>
      <c r="AU772" s="208" t="s">
        <v>82</v>
      </c>
      <c r="AV772" s="13" t="s">
        <v>80</v>
      </c>
      <c r="AW772" s="13" t="s">
        <v>35</v>
      </c>
      <c r="AX772" s="13" t="s">
        <v>73</v>
      </c>
      <c r="AY772" s="208" t="s">
        <v>139</v>
      </c>
    </row>
    <row r="773" spans="1:65" s="14" customFormat="1" ht="11.25">
      <c r="B773" s="209"/>
      <c r="C773" s="210"/>
      <c r="D773" s="192" t="s">
        <v>152</v>
      </c>
      <c r="E773" s="211" t="s">
        <v>19</v>
      </c>
      <c r="F773" s="212" t="s">
        <v>968</v>
      </c>
      <c r="G773" s="210"/>
      <c r="H773" s="213">
        <v>14.56</v>
      </c>
      <c r="I773" s="214"/>
      <c r="J773" s="210"/>
      <c r="K773" s="210"/>
      <c r="L773" s="215"/>
      <c r="M773" s="216"/>
      <c r="N773" s="217"/>
      <c r="O773" s="217"/>
      <c r="P773" s="217"/>
      <c r="Q773" s="217"/>
      <c r="R773" s="217"/>
      <c r="S773" s="217"/>
      <c r="T773" s="218"/>
      <c r="AT773" s="219" t="s">
        <v>152</v>
      </c>
      <c r="AU773" s="219" t="s">
        <v>82</v>
      </c>
      <c r="AV773" s="14" t="s">
        <v>82</v>
      </c>
      <c r="AW773" s="14" t="s">
        <v>35</v>
      </c>
      <c r="AX773" s="14" t="s">
        <v>73</v>
      </c>
      <c r="AY773" s="219" t="s">
        <v>139</v>
      </c>
    </row>
    <row r="774" spans="1:65" s="13" customFormat="1" ht="11.25">
      <c r="B774" s="199"/>
      <c r="C774" s="200"/>
      <c r="D774" s="192" t="s">
        <v>152</v>
      </c>
      <c r="E774" s="201" t="s">
        <v>19</v>
      </c>
      <c r="F774" s="202" t="s">
        <v>969</v>
      </c>
      <c r="G774" s="200"/>
      <c r="H774" s="201" t="s">
        <v>19</v>
      </c>
      <c r="I774" s="203"/>
      <c r="J774" s="200"/>
      <c r="K774" s="200"/>
      <c r="L774" s="204"/>
      <c r="M774" s="205"/>
      <c r="N774" s="206"/>
      <c r="O774" s="206"/>
      <c r="P774" s="206"/>
      <c r="Q774" s="206"/>
      <c r="R774" s="206"/>
      <c r="S774" s="206"/>
      <c r="T774" s="207"/>
      <c r="AT774" s="208" t="s">
        <v>152</v>
      </c>
      <c r="AU774" s="208" t="s">
        <v>82</v>
      </c>
      <c r="AV774" s="13" t="s">
        <v>80</v>
      </c>
      <c r="AW774" s="13" t="s">
        <v>35</v>
      </c>
      <c r="AX774" s="13" t="s">
        <v>73</v>
      </c>
      <c r="AY774" s="208" t="s">
        <v>139</v>
      </c>
    </row>
    <row r="775" spans="1:65" s="14" customFormat="1" ht="11.25">
      <c r="B775" s="209"/>
      <c r="C775" s="210"/>
      <c r="D775" s="192" t="s">
        <v>152</v>
      </c>
      <c r="E775" s="211" t="s">
        <v>19</v>
      </c>
      <c r="F775" s="212" t="s">
        <v>970</v>
      </c>
      <c r="G775" s="210"/>
      <c r="H775" s="213">
        <v>36</v>
      </c>
      <c r="I775" s="214"/>
      <c r="J775" s="210"/>
      <c r="K775" s="210"/>
      <c r="L775" s="215"/>
      <c r="M775" s="216"/>
      <c r="N775" s="217"/>
      <c r="O775" s="217"/>
      <c r="P775" s="217"/>
      <c r="Q775" s="217"/>
      <c r="R775" s="217"/>
      <c r="S775" s="217"/>
      <c r="T775" s="218"/>
      <c r="AT775" s="219" t="s">
        <v>152</v>
      </c>
      <c r="AU775" s="219" t="s">
        <v>82</v>
      </c>
      <c r="AV775" s="14" t="s">
        <v>82</v>
      </c>
      <c r="AW775" s="14" t="s">
        <v>35</v>
      </c>
      <c r="AX775" s="14" t="s">
        <v>73</v>
      </c>
      <c r="AY775" s="219" t="s">
        <v>139</v>
      </c>
    </row>
    <row r="776" spans="1:65" s="15" customFormat="1" ht="11.25">
      <c r="B776" s="220"/>
      <c r="C776" s="221"/>
      <c r="D776" s="192" t="s">
        <v>152</v>
      </c>
      <c r="E776" s="222" t="s">
        <v>19</v>
      </c>
      <c r="F776" s="223" t="s">
        <v>155</v>
      </c>
      <c r="G776" s="221"/>
      <c r="H776" s="224">
        <v>129.36000000000001</v>
      </c>
      <c r="I776" s="225"/>
      <c r="J776" s="221"/>
      <c r="K776" s="221"/>
      <c r="L776" s="226"/>
      <c r="M776" s="227"/>
      <c r="N776" s="228"/>
      <c r="O776" s="228"/>
      <c r="P776" s="228"/>
      <c r="Q776" s="228"/>
      <c r="R776" s="228"/>
      <c r="S776" s="228"/>
      <c r="T776" s="229"/>
      <c r="AT776" s="230" t="s">
        <v>152</v>
      </c>
      <c r="AU776" s="230" t="s">
        <v>82</v>
      </c>
      <c r="AV776" s="15" t="s">
        <v>146</v>
      </c>
      <c r="AW776" s="15" t="s">
        <v>35</v>
      </c>
      <c r="AX776" s="15" t="s">
        <v>80</v>
      </c>
      <c r="AY776" s="230" t="s">
        <v>139</v>
      </c>
    </row>
    <row r="777" spans="1:65" s="2" customFormat="1" ht="24.2" customHeight="1">
      <c r="A777" s="35"/>
      <c r="B777" s="36"/>
      <c r="C777" s="179" t="s">
        <v>971</v>
      </c>
      <c r="D777" s="179" t="s">
        <v>141</v>
      </c>
      <c r="E777" s="180" t="s">
        <v>972</v>
      </c>
      <c r="F777" s="181" t="s">
        <v>973</v>
      </c>
      <c r="G777" s="182" t="s">
        <v>144</v>
      </c>
      <c r="H777" s="183">
        <v>258.72000000000003</v>
      </c>
      <c r="I777" s="184"/>
      <c r="J777" s="185">
        <f>ROUND(I777*H777,2)</f>
        <v>0</v>
      </c>
      <c r="K777" s="181" t="s">
        <v>145</v>
      </c>
      <c r="L777" s="40"/>
      <c r="M777" s="186" t="s">
        <v>19</v>
      </c>
      <c r="N777" s="187" t="s">
        <v>44</v>
      </c>
      <c r="O777" s="65"/>
      <c r="P777" s="188">
        <f>O777*H777</f>
        <v>0</v>
      </c>
      <c r="Q777" s="188">
        <v>0</v>
      </c>
      <c r="R777" s="188">
        <f>Q777*H777</f>
        <v>0</v>
      </c>
      <c r="S777" s="188">
        <v>0</v>
      </c>
      <c r="T777" s="189">
        <f>S777*H777</f>
        <v>0</v>
      </c>
      <c r="U777" s="35"/>
      <c r="V777" s="35"/>
      <c r="W777" s="35"/>
      <c r="X777" s="35"/>
      <c r="Y777" s="35"/>
      <c r="Z777" s="35"/>
      <c r="AA777" s="35"/>
      <c r="AB777" s="35"/>
      <c r="AC777" s="35"/>
      <c r="AD777" s="35"/>
      <c r="AE777" s="35"/>
      <c r="AR777" s="190" t="s">
        <v>285</v>
      </c>
      <c r="AT777" s="190" t="s">
        <v>141</v>
      </c>
      <c r="AU777" s="190" t="s">
        <v>82</v>
      </c>
      <c r="AY777" s="18" t="s">
        <v>139</v>
      </c>
      <c r="BE777" s="191">
        <f>IF(N777="základní",J777,0)</f>
        <v>0</v>
      </c>
      <c r="BF777" s="191">
        <f>IF(N777="snížená",J777,0)</f>
        <v>0</v>
      </c>
      <c r="BG777" s="191">
        <f>IF(N777="zákl. přenesená",J777,0)</f>
        <v>0</v>
      </c>
      <c r="BH777" s="191">
        <f>IF(N777="sníž. přenesená",J777,0)</f>
        <v>0</v>
      </c>
      <c r="BI777" s="191">
        <f>IF(N777="nulová",J777,0)</f>
        <v>0</v>
      </c>
      <c r="BJ777" s="18" t="s">
        <v>80</v>
      </c>
      <c r="BK777" s="191">
        <f>ROUND(I777*H777,2)</f>
        <v>0</v>
      </c>
      <c r="BL777" s="18" t="s">
        <v>285</v>
      </c>
      <c r="BM777" s="190" t="s">
        <v>974</v>
      </c>
    </row>
    <row r="778" spans="1:65" s="2" customFormat="1" ht="19.5">
      <c r="A778" s="35"/>
      <c r="B778" s="36"/>
      <c r="C778" s="37"/>
      <c r="D778" s="192" t="s">
        <v>148</v>
      </c>
      <c r="E778" s="37"/>
      <c r="F778" s="193" t="s">
        <v>975</v>
      </c>
      <c r="G778" s="37"/>
      <c r="H778" s="37"/>
      <c r="I778" s="194"/>
      <c r="J778" s="37"/>
      <c r="K778" s="37"/>
      <c r="L778" s="40"/>
      <c r="M778" s="195"/>
      <c r="N778" s="196"/>
      <c r="O778" s="65"/>
      <c r="P778" s="65"/>
      <c r="Q778" s="65"/>
      <c r="R778" s="65"/>
      <c r="S778" s="65"/>
      <c r="T778" s="66"/>
      <c r="U778" s="35"/>
      <c r="V778" s="35"/>
      <c r="W778" s="35"/>
      <c r="X778" s="35"/>
      <c r="Y778" s="35"/>
      <c r="Z778" s="35"/>
      <c r="AA778" s="35"/>
      <c r="AB778" s="35"/>
      <c r="AC778" s="35"/>
      <c r="AD778" s="35"/>
      <c r="AE778" s="35"/>
      <c r="AT778" s="18" t="s">
        <v>148</v>
      </c>
      <c r="AU778" s="18" t="s">
        <v>82</v>
      </c>
    </row>
    <row r="779" spans="1:65" s="2" customFormat="1" ht="11.25">
      <c r="A779" s="35"/>
      <c r="B779" s="36"/>
      <c r="C779" s="37"/>
      <c r="D779" s="197" t="s">
        <v>150</v>
      </c>
      <c r="E779" s="37"/>
      <c r="F779" s="198" t="s">
        <v>976</v>
      </c>
      <c r="G779" s="37"/>
      <c r="H779" s="37"/>
      <c r="I779" s="194"/>
      <c r="J779" s="37"/>
      <c r="K779" s="37"/>
      <c r="L779" s="40"/>
      <c r="M779" s="195"/>
      <c r="N779" s="196"/>
      <c r="O779" s="65"/>
      <c r="P779" s="65"/>
      <c r="Q779" s="65"/>
      <c r="R779" s="65"/>
      <c r="S779" s="65"/>
      <c r="T779" s="66"/>
      <c r="U779" s="35"/>
      <c r="V779" s="35"/>
      <c r="W779" s="35"/>
      <c r="X779" s="35"/>
      <c r="Y779" s="35"/>
      <c r="Z779" s="35"/>
      <c r="AA779" s="35"/>
      <c r="AB779" s="35"/>
      <c r="AC779" s="35"/>
      <c r="AD779" s="35"/>
      <c r="AE779" s="35"/>
      <c r="AT779" s="18" t="s">
        <v>150</v>
      </c>
      <c r="AU779" s="18" t="s">
        <v>82</v>
      </c>
    </row>
    <row r="780" spans="1:65" s="13" customFormat="1" ht="22.5">
      <c r="B780" s="199"/>
      <c r="C780" s="200"/>
      <c r="D780" s="192" t="s">
        <v>152</v>
      </c>
      <c r="E780" s="201" t="s">
        <v>19</v>
      </c>
      <c r="F780" s="202" t="s">
        <v>977</v>
      </c>
      <c r="G780" s="200"/>
      <c r="H780" s="201" t="s">
        <v>19</v>
      </c>
      <c r="I780" s="203"/>
      <c r="J780" s="200"/>
      <c r="K780" s="200"/>
      <c r="L780" s="204"/>
      <c r="M780" s="205"/>
      <c r="N780" s="206"/>
      <c r="O780" s="206"/>
      <c r="P780" s="206"/>
      <c r="Q780" s="206"/>
      <c r="R780" s="206"/>
      <c r="S780" s="206"/>
      <c r="T780" s="207"/>
      <c r="AT780" s="208" t="s">
        <v>152</v>
      </c>
      <c r="AU780" s="208" t="s">
        <v>82</v>
      </c>
      <c r="AV780" s="13" t="s">
        <v>80</v>
      </c>
      <c r="AW780" s="13" t="s">
        <v>35</v>
      </c>
      <c r="AX780" s="13" t="s">
        <v>73</v>
      </c>
      <c r="AY780" s="208" t="s">
        <v>139</v>
      </c>
    </row>
    <row r="781" spans="1:65" s="13" customFormat="1" ht="11.25">
      <c r="B781" s="199"/>
      <c r="C781" s="200"/>
      <c r="D781" s="192" t="s">
        <v>152</v>
      </c>
      <c r="E781" s="201" t="s">
        <v>19</v>
      </c>
      <c r="F781" s="202" t="s">
        <v>809</v>
      </c>
      <c r="G781" s="200"/>
      <c r="H781" s="201" t="s">
        <v>19</v>
      </c>
      <c r="I781" s="203"/>
      <c r="J781" s="200"/>
      <c r="K781" s="200"/>
      <c r="L781" s="204"/>
      <c r="M781" s="205"/>
      <c r="N781" s="206"/>
      <c r="O781" s="206"/>
      <c r="P781" s="206"/>
      <c r="Q781" s="206"/>
      <c r="R781" s="206"/>
      <c r="S781" s="206"/>
      <c r="T781" s="207"/>
      <c r="AT781" s="208" t="s">
        <v>152</v>
      </c>
      <c r="AU781" s="208" t="s">
        <v>82</v>
      </c>
      <c r="AV781" s="13" t="s">
        <v>80</v>
      </c>
      <c r="AW781" s="13" t="s">
        <v>35</v>
      </c>
      <c r="AX781" s="13" t="s">
        <v>73</v>
      </c>
      <c r="AY781" s="208" t="s">
        <v>139</v>
      </c>
    </row>
    <row r="782" spans="1:65" s="14" customFormat="1" ht="11.25">
      <c r="B782" s="209"/>
      <c r="C782" s="210"/>
      <c r="D782" s="192" t="s">
        <v>152</v>
      </c>
      <c r="E782" s="211" t="s">
        <v>19</v>
      </c>
      <c r="F782" s="212" t="s">
        <v>978</v>
      </c>
      <c r="G782" s="210"/>
      <c r="H782" s="213">
        <v>26</v>
      </c>
      <c r="I782" s="214"/>
      <c r="J782" s="210"/>
      <c r="K782" s="210"/>
      <c r="L782" s="215"/>
      <c r="M782" s="216"/>
      <c r="N782" s="217"/>
      <c r="O782" s="217"/>
      <c r="P782" s="217"/>
      <c r="Q782" s="217"/>
      <c r="R782" s="217"/>
      <c r="S782" s="217"/>
      <c r="T782" s="218"/>
      <c r="AT782" s="219" t="s">
        <v>152</v>
      </c>
      <c r="AU782" s="219" t="s">
        <v>82</v>
      </c>
      <c r="AV782" s="14" t="s">
        <v>82</v>
      </c>
      <c r="AW782" s="14" t="s">
        <v>35</v>
      </c>
      <c r="AX782" s="14" t="s">
        <v>73</v>
      </c>
      <c r="AY782" s="219" t="s">
        <v>139</v>
      </c>
    </row>
    <row r="783" spans="1:65" s="13" customFormat="1" ht="11.25">
      <c r="B783" s="199"/>
      <c r="C783" s="200"/>
      <c r="D783" s="192" t="s">
        <v>152</v>
      </c>
      <c r="E783" s="201" t="s">
        <v>19</v>
      </c>
      <c r="F783" s="202" t="s">
        <v>963</v>
      </c>
      <c r="G783" s="200"/>
      <c r="H783" s="201" t="s">
        <v>19</v>
      </c>
      <c r="I783" s="203"/>
      <c r="J783" s="200"/>
      <c r="K783" s="200"/>
      <c r="L783" s="204"/>
      <c r="M783" s="205"/>
      <c r="N783" s="206"/>
      <c r="O783" s="206"/>
      <c r="P783" s="206"/>
      <c r="Q783" s="206"/>
      <c r="R783" s="206"/>
      <c r="S783" s="206"/>
      <c r="T783" s="207"/>
      <c r="AT783" s="208" t="s">
        <v>152</v>
      </c>
      <c r="AU783" s="208" t="s">
        <v>82</v>
      </c>
      <c r="AV783" s="13" t="s">
        <v>80</v>
      </c>
      <c r="AW783" s="13" t="s">
        <v>35</v>
      </c>
      <c r="AX783" s="13" t="s">
        <v>73</v>
      </c>
      <c r="AY783" s="208" t="s">
        <v>139</v>
      </c>
    </row>
    <row r="784" spans="1:65" s="14" customFormat="1" ht="11.25">
      <c r="B784" s="209"/>
      <c r="C784" s="210"/>
      <c r="D784" s="192" t="s">
        <v>152</v>
      </c>
      <c r="E784" s="211" t="s">
        <v>19</v>
      </c>
      <c r="F784" s="212" t="s">
        <v>979</v>
      </c>
      <c r="G784" s="210"/>
      <c r="H784" s="213">
        <v>75.599999999999994</v>
      </c>
      <c r="I784" s="214"/>
      <c r="J784" s="210"/>
      <c r="K784" s="210"/>
      <c r="L784" s="215"/>
      <c r="M784" s="216"/>
      <c r="N784" s="217"/>
      <c r="O784" s="217"/>
      <c r="P784" s="217"/>
      <c r="Q784" s="217"/>
      <c r="R784" s="217"/>
      <c r="S784" s="217"/>
      <c r="T784" s="218"/>
      <c r="AT784" s="219" t="s">
        <v>152</v>
      </c>
      <c r="AU784" s="219" t="s">
        <v>82</v>
      </c>
      <c r="AV784" s="14" t="s">
        <v>82</v>
      </c>
      <c r="AW784" s="14" t="s">
        <v>35</v>
      </c>
      <c r="AX784" s="14" t="s">
        <v>73</v>
      </c>
      <c r="AY784" s="219" t="s">
        <v>139</v>
      </c>
    </row>
    <row r="785" spans="1:65" s="13" customFormat="1" ht="11.25">
      <c r="B785" s="199"/>
      <c r="C785" s="200"/>
      <c r="D785" s="192" t="s">
        <v>152</v>
      </c>
      <c r="E785" s="201" t="s">
        <v>19</v>
      </c>
      <c r="F785" s="202" t="s">
        <v>965</v>
      </c>
      <c r="G785" s="200"/>
      <c r="H785" s="201" t="s">
        <v>19</v>
      </c>
      <c r="I785" s="203"/>
      <c r="J785" s="200"/>
      <c r="K785" s="200"/>
      <c r="L785" s="204"/>
      <c r="M785" s="205"/>
      <c r="N785" s="206"/>
      <c r="O785" s="206"/>
      <c r="P785" s="206"/>
      <c r="Q785" s="206"/>
      <c r="R785" s="206"/>
      <c r="S785" s="206"/>
      <c r="T785" s="207"/>
      <c r="AT785" s="208" t="s">
        <v>152</v>
      </c>
      <c r="AU785" s="208" t="s">
        <v>82</v>
      </c>
      <c r="AV785" s="13" t="s">
        <v>80</v>
      </c>
      <c r="AW785" s="13" t="s">
        <v>35</v>
      </c>
      <c r="AX785" s="13" t="s">
        <v>73</v>
      </c>
      <c r="AY785" s="208" t="s">
        <v>139</v>
      </c>
    </row>
    <row r="786" spans="1:65" s="14" customFormat="1" ht="11.25">
      <c r="B786" s="209"/>
      <c r="C786" s="210"/>
      <c r="D786" s="192" t="s">
        <v>152</v>
      </c>
      <c r="E786" s="211" t="s">
        <v>19</v>
      </c>
      <c r="F786" s="212" t="s">
        <v>980</v>
      </c>
      <c r="G786" s="210"/>
      <c r="H786" s="213">
        <v>56</v>
      </c>
      <c r="I786" s="214"/>
      <c r="J786" s="210"/>
      <c r="K786" s="210"/>
      <c r="L786" s="215"/>
      <c r="M786" s="216"/>
      <c r="N786" s="217"/>
      <c r="O786" s="217"/>
      <c r="P786" s="217"/>
      <c r="Q786" s="217"/>
      <c r="R786" s="217"/>
      <c r="S786" s="217"/>
      <c r="T786" s="218"/>
      <c r="AT786" s="219" t="s">
        <v>152</v>
      </c>
      <c r="AU786" s="219" t="s">
        <v>82</v>
      </c>
      <c r="AV786" s="14" t="s">
        <v>82</v>
      </c>
      <c r="AW786" s="14" t="s">
        <v>35</v>
      </c>
      <c r="AX786" s="14" t="s">
        <v>73</v>
      </c>
      <c r="AY786" s="219" t="s">
        <v>139</v>
      </c>
    </row>
    <row r="787" spans="1:65" s="13" customFormat="1" ht="11.25">
      <c r="B787" s="199"/>
      <c r="C787" s="200"/>
      <c r="D787" s="192" t="s">
        <v>152</v>
      </c>
      <c r="E787" s="201" t="s">
        <v>19</v>
      </c>
      <c r="F787" s="202" t="s">
        <v>967</v>
      </c>
      <c r="G787" s="200"/>
      <c r="H787" s="201" t="s">
        <v>19</v>
      </c>
      <c r="I787" s="203"/>
      <c r="J787" s="200"/>
      <c r="K787" s="200"/>
      <c r="L787" s="204"/>
      <c r="M787" s="205"/>
      <c r="N787" s="206"/>
      <c r="O787" s="206"/>
      <c r="P787" s="206"/>
      <c r="Q787" s="206"/>
      <c r="R787" s="206"/>
      <c r="S787" s="206"/>
      <c r="T787" s="207"/>
      <c r="AT787" s="208" t="s">
        <v>152</v>
      </c>
      <c r="AU787" s="208" t="s">
        <v>82</v>
      </c>
      <c r="AV787" s="13" t="s">
        <v>80</v>
      </c>
      <c r="AW787" s="13" t="s">
        <v>35</v>
      </c>
      <c r="AX787" s="13" t="s">
        <v>73</v>
      </c>
      <c r="AY787" s="208" t="s">
        <v>139</v>
      </c>
    </row>
    <row r="788" spans="1:65" s="14" customFormat="1" ht="11.25">
      <c r="B788" s="209"/>
      <c r="C788" s="210"/>
      <c r="D788" s="192" t="s">
        <v>152</v>
      </c>
      <c r="E788" s="211" t="s">
        <v>19</v>
      </c>
      <c r="F788" s="212" t="s">
        <v>981</v>
      </c>
      <c r="G788" s="210"/>
      <c r="H788" s="213">
        <v>29.12</v>
      </c>
      <c r="I788" s="214"/>
      <c r="J788" s="210"/>
      <c r="K788" s="210"/>
      <c r="L788" s="215"/>
      <c r="M788" s="216"/>
      <c r="N788" s="217"/>
      <c r="O788" s="217"/>
      <c r="P788" s="217"/>
      <c r="Q788" s="217"/>
      <c r="R788" s="217"/>
      <c r="S788" s="217"/>
      <c r="T788" s="218"/>
      <c r="AT788" s="219" t="s">
        <v>152</v>
      </c>
      <c r="AU788" s="219" t="s">
        <v>82</v>
      </c>
      <c r="AV788" s="14" t="s">
        <v>82</v>
      </c>
      <c r="AW788" s="14" t="s">
        <v>35</v>
      </c>
      <c r="AX788" s="14" t="s">
        <v>73</v>
      </c>
      <c r="AY788" s="219" t="s">
        <v>139</v>
      </c>
    </row>
    <row r="789" spans="1:65" s="13" customFormat="1" ht="11.25">
      <c r="B789" s="199"/>
      <c r="C789" s="200"/>
      <c r="D789" s="192" t="s">
        <v>152</v>
      </c>
      <c r="E789" s="201" t="s">
        <v>19</v>
      </c>
      <c r="F789" s="202" t="s">
        <v>969</v>
      </c>
      <c r="G789" s="200"/>
      <c r="H789" s="201" t="s">
        <v>19</v>
      </c>
      <c r="I789" s="203"/>
      <c r="J789" s="200"/>
      <c r="K789" s="200"/>
      <c r="L789" s="204"/>
      <c r="M789" s="205"/>
      <c r="N789" s="206"/>
      <c r="O789" s="206"/>
      <c r="P789" s="206"/>
      <c r="Q789" s="206"/>
      <c r="R789" s="206"/>
      <c r="S789" s="206"/>
      <c r="T789" s="207"/>
      <c r="AT789" s="208" t="s">
        <v>152</v>
      </c>
      <c r="AU789" s="208" t="s">
        <v>82</v>
      </c>
      <c r="AV789" s="13" t="s">
        <v>80</v>
      </c>
      <c r="AW789" s="13" t="s">
        <v>35</v>
      </c>
      <c r="AX789" s="13" t="s">
        <v>73</v>
      </c>
      <c r="AY789" s="208" t="s">
        <v>139</v>
      </c>
    </row>
    <row r="790" spans="1:65" s="14" customFormat="1" ht="11.25">
      <c r="B790" s="209"/>
      <c r="C790" s="210"/>
      <c r="D790" s="192" t="s">
        <v>152</v>
      </c>
      <c r="E790" s="211" t="s">
        <v>19</v>
      </c>
      <c r="F790" s="212" t="s">
        <v>982</v>
      </c>
      <c r="G790" s="210"/>
      <c r="H790" s="213">
        <v>72</v>
      </c>
      <c r="I790" s="214"/>
      <c r="J790" s="210"/>
      <c r="K790" s="210"/>
      <c r="L790" s="215"/>
      <c r="M790" s="216"/>
      <c r="N790" s="217"/>
      <c r="O790" s="217"/>
      <c r="P790" s="217"/>
      <c r="Q790" s="217"/>
      <c r="R790" s="217"/>
      <c r="S790" s="217"/>
      <c r="T790" s="218"/>
      <c r="AT790" s="219" t="s">
        <v>152</v>
      </c>
      <c r="AU790" s="219" t="s">
        <v>82</v>
      </c>
      <c r="AV790" s="14" t="s">
        <v>82</v>
      </c>
      <c r="AW790" s="14" t="s">
        <v>35</v>
      </c>
      <c r="AX790" s="14" t="s">
        <v>73</v>
      </c>
      <c r="AY790" s="219" t="s">
        <v>139</v>
      </c>
    </row>
    <row r="791" spans="1:65" s="15" customFormat="1" ht="11.25">
      <c r="B791" s="220"/>
      <c r="C791" s="221"/>
      <c r="D791" s="192" t="s">
        <v>152</v>
      </c>
      <c r="E791" s="222" t="s">
        <v>19</v>
      </c>
      <c r="F791" s="223" t="s">
        <v>155</v>
      </c>
      <c r="G791" s="221"/>
      <c r="H791" s="224">
        <v>258.72000000000003</v>
      </c>
      <c r="I791" s="225"/>
      <c r="J791" s="221"/>
      <c r="K791" s="221"/>
      <c r="L791" s="226"/>
      <c r="M791" s="227"/>
      <c r="N791" s="228"/>
      <c r="O791" s="228"/>
      <c r="P791" s="228"/>
      <c r="Q791" s="228"/>
      <c r="R791" s="228"/>
      <c r="S791" s="228"/>
      <c r="T791" s="229"/>
      <c r="AT791" s="230" t="s">
        <v>152</v>
      </c>
      <c r="AU791" s="230" t="s">
        <v>82</v>
      </c>
      <c r="AV791" s="15" t="s">
        <v>146</v>
      </c>
      <c r="AW791" s="15" t="s">
        <v>35</v>
      </c>
      <c r="AX791" s="15" t="s">
        <v>80</v>
      </c>
      <c r="AY791" s="230" t="s">
        <v>139</v>
      </c>
    </row>
    <row r="792" spans="1:65" s="2" customFormat="1" ht="16.5" customHeight="1">
      <c r="A792" s="35"/>
      <c r="B792" s="36"/>
      <c r="C792" s="231" t="s">
        <v>983</v>
      </c>
      <c r="D792" s="231" t="s">
        <v>227</v>
      </c>
      <c r="E792" s="232" t="s">
        <v>984</v>
      </c>
      <c r="F792" s="233" t="s">
        <v>985</v>
      </c>
      <c r="G792" s="234" t="s">
        <v>230</v>
      </c>
      <c r="H792" s="235">
        <v>4.4999999999999998E-2</v>
      </c>
      <c r="I792" s="236"/>
      <c r="J792" s="237">
        <f>ROUND(I792*H792,2)</f>
        <v>0</v>
      </c>
      <c r="K792" s="233" t="s">
        <v>145</v>
      </c>
      <c r="L792" s="238"/>
      <c r="M792" s="239" t="s">
        <v>19</v>
      </c>
      <c r="N792" s="240" t="s">
        <v>44</v>
      </c>
      <c r="O792" s="65"/>
      <c r="P792" s="188">
        <f>O792*H792</f>
        <v>0</v>
      </c>
      <c r="Q792" s="188">
        <v>1</v>
      </c>
      <c r="R792" s="188">
        <f>Q792*H792</f>
        <v>4.4999999999999998E-2</v>
      </c>
      <c r="S792" s="188">
        <v>0</v>
      </c>
      <c r="T792" s="189">
        <f>S792*H792</f>
        <v>0</v>
      </c>
      <c r="U792" s="35"/>
      <c r="V792" s="35"/>
      <c r="W792" s="35"/>
      <c r="X792" s="35"/>
      <c r="Y792" s="35"/>
      <c r="Z792" s="35"/>
      <c r="AA792" s="35"/>
      <c r="AB792" s="35"/>
      <c r="AC792" s="35"/>
      <c r="AD792" s="35"/>
      <c r="AE792" s="35"/>
      <c r="AR792" s="190" t="s">
        <v>406</v>
      </c>
      <c r="AT792" s="190" t="s">
        <v>227</v>
      </c>
      <c r="AU792" s="190" t="s">
        <v>82</v>
      </c>
      <c r="AY792" s="18" t="s">
        <v>139</v>
      </c>
      <c r="BE792" s="191">
        <f>IF(N792="základní",J792,0)</f>
        <v>0</v>
      </c>
      <c r="BF792" s="191">
        <f>IF(N792="snížená",J792,0)</f>
        <v>0</v>
      </c>
      <c r="BG792" s="191">
        <f>IF(N792="zákl. přenesená",J792,0)</f>
        <v>0</v>
      </c>
      <c r="BH792" s="191">
        <f>IF(N792="sníž. přenesená",J792,0)</f>
        <v>0</v>
      </c>
      <c r="BI792" s="191">
        <f>IF(N792="nulová",J792,0)</f>
        <v>0</v>
      </c>
      <c r="BJ792" s="18" t="s">
        <v>80</v>
      </c>
      <c r="BK792" s="191">
        <f>ROUND(I792*H792,2)</f>
        <v>0</v>
      </c>
      <c r="BL792" s="18" t="s">
        <v>285</v>
      </c>
      <c r="BM792" s="190" t="s">
        <v>986</v>
      </c>
    </row>
    <row r="793" spans="1:65" s="2" customFormat="1" ht="11.25">
      <c r="A793" s="35"/>
      <c r="B793" s="36"/>
      <c r="C793" s="37"/>
      <c r="D793" s="192" t="s">
        <v>148</v>
      </c>
      <c r="E793" s="37"/>
      <c r="F793" s="193" t="s">
        <v>985</v>
      </c>
      <c r="G793" s="37"/>
      <c r="H793" s="37"/>
      <c r="I793" s="194"/>
      <c r="J793" s="37"/>
      <c r="K793" s="37"/>
      <c r="L793" s="40"/>
      <c r="M793" s="195"/>
      <c r="N793" s="196"/>
      <c r="O793" s="65"/>
      <c r="P793" s="65"/>
      <c r="Q793" s="65"/>
      <c r="R793" s="65"/>
      <c r="S793" s="65"/>
      <c r="T793" s="66"/>
      <c r="U793" s="35"/>
      <c r="V793" s="35"/>
      <c r="W793" s="35"/>
      <c r="X793" s="35"/>
      <c r="Y793" s="35"/>
      <c r="Z793" s="35"/>
      <c r="AA793" s="35"/>
      <c r="AB793" s="35"/>
      <c r="AC793" s="35"/>
      <c r="AD793" s="35"/>
      <c r="AE793" s="35"/>
      <c r="AT793" s="18" t="s">
        <v>148</v>
      </c>
      <c r="AU793" s="18" t="s">
        <v>82</v>
      </c>
    </row>
    <row r="794" spans="1:65" s="2" customFormat="1" ht="19.5">
      <c r="A794" s="35"/>
      <c r="B794" s="36"/>
      <c r="C794" s="37"/>
      <c r="D794" s="192" t="s">
        <v>987</v>
      </c>
      <c r="E794" s="37"/>
      <c r="F794" s="241" t="s">
        <v>988</v>
      </c>
      <c r="G794" s="37"/>
      <c r="H794" s="37"/>
      <c r="I794" s="194"/>
      <c r="J794" s="37"/>
      <c r="K794" s="37"/>
      <c r="L794" s="40"/>
      <c r="M794" s="195"/>
      <c r="N794" s="196"/>
      <c r="O794" s="65"/>
      <c r="P794" s="65"/>
      <c r="Q794" s="65"/>
      <c r="R794" s="65"/>
      <c r="S794" s="65"/>
      <c r="T794" s="66"/>
      <c r="U794" s="35"/>
      <c r="V794" s="35"/>
      <c r="W794" s="35"/>
      <c r="X794" s="35"/>
      <c r="Y794" s="35"/>
      <c r="Z794" s="35"/>
      <c r="AA794" s="35"/>
      <c r="AB794" s="35"/>
      <c r="AC794" s="35"/>
      <c r="AD794" s="35"/>
      <c r="AE794" s="35"/>
      <c r="AT794" s="18" t="s">
        <v>987</v>
      </c>
      <c r="AU794" s="18" t="s">
        <v>82</v>
      </c>
    </row>
    <row r="795" spans="1:65" s="14" customFormat="1" ht="11.25">
      <c r="B795" s="209"/>
      <c r="C795" s="210"/>
      <c r="D795" s="192" t="s">
        <v>152</v>
      </c>
      <c r="E795" s="211" t="s">
        <v>19</v>
      </c>
      <c r="F795" s="212" t="s">
        <v>989</v>
      </c>
      <c r="G795" s="210"/>
      <c r="H795" s="213">
        <v>4.4999999999999998E-2</v>
      </c>
      <c r="I795" s="214"/>
      <c r="J795" s="210"/>
      <c r="K795" s="210"/>
      <c r="L795" s="215"/>
      <c r="M795" s="216"/>
      <c r="N795" s="217"/>
      <c r="O795" s="217"/>
      <c r="P795" s="217"/>
      <c r="Q795" s="217"/>
      <c r="R795" s="217"/>
      <c r="S795" s="217"/>
      <c r="T795" s="218"/>
      <c r="AT795" s="219" t="s">
        <v>152</v>
      </c>
      <c r="AU795" s="219" t="s">
        <v>82</v>
      </c>
      <c r="AV795" s="14" t="s">
        <v>82</v>
      </c>
      <c r="AW795" s="14" t="s">
        <v>35</v>
      </c>
      <c r="AX795" s="14" t="s">
        <v>73</v>
      </c>
      <c r="AY795" s="219" t="s">
        <v>139</v>
      </c>
    </row>
    <row r="796" spans="1:65" s="15" customFormat="1" ht="11.25">
      <c r="B796" s="220"/>
      <c r="C796" s="221"/>
      <c r="D796" s="192" t="s">
        <v>152</v>
      </c>
      <c r="E796" s="222" t="s">
        <v>19</v>
      </c>
      <c r="F796" s="223" t="s">
        <v>155</v>
      </c>
      <c r="G796" s="221"/>
      <c r="H796" s="224">
        <v>4.4999999999999998E-2</v>
      </c>
      <c r="I796" s="225"/>
      <c r="J796" s="221"/>
      <c r="K796" s="221"/>
      <c r="L796" s="226"/>
      <c r="M796" s="227"/>
      <c r="N796" s="228"/>
      <c r="O796" s="228"/>
      <c r="P796" s="228"/>
      <c r="Q796" s="228"/>
      <c r="R796" s="228"/>
      <c r="S796" s="228"/>
      <c r="T796" s="229"/>
      <c r="AT796" s="230" t="s">
        <v>152</v>
      </c>
      <c r="AU796" s="230" t="s">
        <v>82</v>
      </c>
      <c r="AV796" s="15" t="s">
        <v>146</v>
      </c>
      <c r="AW796" s="15" t="s">
        <v>35</v>
      </c>
      <c r="AX796" s="15" t="s">
        <v>80</v>
      </c>
      <c r="AY796" s="230" t="s">
        <v>139</v>
      </c>
    </row>
    <row r="797" spans="1:65" s="2" customFormat="1" ht="16.5" customHeight="1">
      <c r="A797" s="35"/>
      <c r="B797" s="36"/>
      <c r="C797" s="231" t="s">
        <v>990</v>
      </c>
      <c r="D797" s="231" t="s">
        <v>227</v>
      </c>
      <c r="E797" s="232" t="s">
        <v>991</v>
      </c>
      <c r="F797" s="233" t="s">
        <v>992</v>
      </c>
      <c r="G797" s="234" t="s">
        <v>230</v>
      </c>
      <c r="H797" s="235">
        <v>0.10299999999999999</v>
      </c>
      <c r="I797" s="236"/>
      <c r="J797" s="237">
        <f>ROUND(I797*H797,2)</f>
        <v>0</v>
      </c>
      <c r="K797" s="233" t="s">
        <v>145</v>
      </c>
      <c r="L797" s="238"/>
      <c r="M797" s="239" t="s">
        <v>19</v>
      </c>
      <c r="N797" s="240" t="s">
        <v>44</v>
      </c>
      <c r="O797" s="65"/>
      <c r="P797" s="188">
        <f>O797*H797</f>
        <v>0</v>
      </c>
      <c r="Q797" s="188">
        <v>1</v>
      </c>
      <c r="R797" s="188">
        <f>Q797*H797</f>
        <v>0.10299999999999999</v>
      </c>
      <c r="S797" s="188">
        <v>0</v>
      </c>
      <c r="T797" s="189">
        <f>S797*H797</f>
        <v>0</v>
      </c>
      <c r="U797" s="35"/>
      <c r="V797" s="35"/>
      <c r="W797" s="35"/>
      <c r="X797" s="35"/>
      <c r="Y797" s="35"/>
      <c r="Z797" s="35"/>
      <c r="AA797" s="35"/>
      <c r="AB797" s="35"/>
      <c r="AC797" s="35"/>
      <c r="AD797" s="35"/>
      <c r="AE797" s="35"/>
      <c r="AR797" s="190" t="s">
        <v>406</v>
      </c>
      <c r="AT797" s="190" t="s">
        <v>227</v>
      </c>
      <c r="AU797" s="190" t="s">
        <v>82</v>
      </c>
      <c r="AY797" s="18" t="s">
        <v>139</v>
      </c>
      <c r="BE797" s="191">
        <f>IF(N797="základní",J797,0)</f>
        <v>0</v>
      </c>
      <c r="BF797" s="191">
        <f>IF(N797="snížená",J797,0)</f>
        <v>0</v>
      </c>
      <c r="BG797" s="191">
        <f>IF(N797="zákl. přenesená",J797,0)</f>
        <v>0</v>
      </c>
      <c r="BH797" s="191">
        <f>IF(N797="sníž. přenesená",J797,0)</f>
        <v>0</v>
      </c>
      <c r="BI797" s="191">
        <f>IF(N797="nulová",J797,0)</f>
        <v>0</v>
      </c>
      <c r="BJ797" s="18" t="s">
        <v>80</v>
      </c>
      <c r="BK797" s="191">
        <f>ROUND(I797*H797,2)</f>
        <v>0</v>
      </c>
      <c r="BL797" s="18" t="s">
        <v>285</v>
      </c>
      <c r="BM797" s="190" t="s">
        <v>993</v>
      </c>
    </row>
    <row r="798" spans="1:65" s="2" customFormat="1" ht="11.25">
      <c r="A798" s="35"/>
      <c r="B798" s="36"/>
      <c r="C798" s="37"/>
      <c r="D798" s="192" t="s">
        <v>148</v>
      </c>
      <c r="E798" s="37"/>
      <c r="F798" s="193" t="s">
        <v>992</v>
      </c>
      <c r="G798" s="37"/>
      <c r="H798" s="37"/>
      <c r="I798" s="194"/>
      <c r="J798" s="37"/>
      <c r="K798" s="37"/>
      <c r="L798" s="40"/>
      <c r="M798" s="195"/>
      <c r="N798" s="196"/>
      <c r="O798" s="65"/>
      <c r="P798" s="65"/>
      <c r="Q798" s="65"/>
      <c r="R798" s="65"/>
      <c r="S798" s="65"/>
      <c r="T798" s="66"/>
      <c r="U798" s="35"/>
      <c r="V798" s="35"/>
      <c r="W798" s="35"/>
      <c r="X798" s="35"/>
      <c r="Y798" s="35"/>
      <c r="Z798" s="35"/>
      <c r="AA798" s="35"/>
      <c r="AB798" s="35"/>
      <c r="AC798" s="35"/>
      <c r="AD798" s="35"/>
      <c r="AE798" s="35"/>
      <c r="AT798" s="18" t="s">
        <v>148</v>
      </c>
      <c r="AU798" s="18" t="s">
        <v>82</v>
      </c>
    </row>
    <row r="799" spans="1:65" s="2" customFormat="1" ht="19.5">
      <c r="A799" s="35"/>
      <c r="B799" s="36"/>
      <c r="C799" s="37"/>
      <c r="D799" s="192" t="s">
        <v>987</v>
      </c>
      <c r="E799" s="37"/>
      <c r="F799" s="241" t="s">
        <v>994</v>
      </c>
      <c r="G799" s="37"/>
      <c r="H799" s="37"/>
      <c r="I799" s="194"/>
      <c r="J799" s="37"/>
      <c r="K799" s="37"/>
      <c r="L799" s="40"/>
      <c r="M799" s="195"/>
      <c r="N799" s="196"/>
      <c r="O799" s="65"/>
      <c r="P799" s="65"/>
      <c r="Q799" s="65"/>
      <c r="R799" s="65"/>
      <c r="S799" s="65"/>
      <c r="T799" s="66"/>
      <c r="U799" s="35"/>
      <c r="V799" s="35"/>
      <c r="W799" s="35"/>
      <c r="X799" s="35"/>
      <c r="Y799" s="35"/>
      <c r="Z799" s="35"/>
      <c r="AA799" s="35"/>
      <c r="AB799" s="35"/>
      <c r="AC799" s="35"/>
      <c r="AD799" s="35"/>
      <c r="AE799" s="35"/>
      <c r="AT799" s="18" t="s">
        <v>987</v>
      </c>
      <c r="AU799" s="18" t="s">
        <v>82</v>
      </c>
    </row>
    <row r="800" spans="1:65" s="14" customFormat="1" ht="11.25">
      <c r="B800" s="209"/>
      <c r="C800" s="210"/>
      <c r="D800" s="192" t="s">
        <v>152</v>
      </c>
      <c r="E800" s="211" t="s">
        <v>19</v>
      </c>
      <c r="F800" s="212" t="s">
        <v>995</v>
      </c>
      <c r="G800" s="210"/>
      <c r="H800" s="213">
        <v>0.10299999999999999</v>
      </c>
      <c r="I800" s="214"/>
      <c r="J800" s="210"/>
      <c r="K800" s="210"/>
      <c r="L800" s="215"/>
      <c r="M800" s="216"/>
      <c r="N800" s="217"/>
      <c r="O800" s="217"/>
      <c r="P800" s="217"/>
      <c r="Q800" s="217"/>
      <c r="R800" s="217"/>
      <c r="S800" s="217"/>
      <c r="T800" s="218"/>
      <c r="AT800" s="219" t="s">
        <v>152</v>
      </c>
      <c r="AU800" s="219" t="s">
        <v>82</v>
      </c>
      <c r="AV800" s="14" t="s">
        <v>82</v>
      </c>
      <c r="AW800" s="14" t="s">
        <v>35</v>
      </c>
      <c r="AX800" s="14" t="s">
        <v>73</v>
      </c>
      <c r="AY800" s="219" t="s">
        <v>139</v>
      </c>
    </row>
    <row r="801" spans="1:65" s="15" customFormat="1" ht="11.25">
      <c r="B801" s="220"/>
      <c r="C801" s="221"/>
      <c r="D801" s="192" t="s">
        <v>152</v>
      </c>
      <c r="E801" s="222" t="s">
        <v>19</v>
      </c>
      <c r="F801" s="223" t="s">
        <v>155</v>
      </c>
      <c r="G801" s="221"/>
      <c r="H801" s="224">
        <v>0.10299999999999999</v>
      </c>
      <c r="I801" s="225"/>
      <c r="J801" s="221"/>
      <c r="K801" s="221"/>
      <c r="L801" s="226"/>
      <c r="M801" s="227"/>
      <c r="N801" s="228"/>
      <c r="O801" s="228"/>
      <c r="P801" s="228"/>
      <c r="Q801" s="228"/>
      <c r="R801" s="228"/>
      <c r="S801" s="228"/>
      <c r="T801" s="229"/>
      <c r="AT801" s="230" t="s">
        <v>152</v>
      </c>
      <c r="AU801" s="230" t="s">
        <v>82</v>
      </c>
      <c r="AV801" s="15" t="s">
        <v>146</v>
      </c>
      <c r="AW801" s="15" t="s">
        <v>35</v>
      </c>
      <c r="AX801" s="15" t="s">
        <v>80</v>
      </c>
      <c r="AY801" s="230" t="s">
        <v>139</v>
      </c>
    </row>
    <row r="802" spans="1:65" s="2" customFormat="1" ht="24.2" customHeight="1">
      <c r="A802" s="35"/>
      <c r="B802" s="36"/>
      <c r="C802" s="179" t="s">
        <v>996</v>
      </c>
      <c r="D802" s="179" t="s">
        <v>141</v>
      </c>
      <c r="E802" s="180" t="s">
        <v>997</v>
      </c>
      <c r="F802" s="181" t="s">
        <v>998</v>
      </c>
      <c r="G802" s="182" t="s">
        <v>144</v>
      </c>
      <c r="H802" s="183">
        <v>154.80000000000001</v>
      </c>
      <c r="I802" s="184"/>
      <c r="J802" s="185">
        <f>ROUND(I802*H802,2)</f>
        <v>0</v>
      </c>
      <c r="K802" s="181" t="s">
        <v>145</v>
      </c>
      <c r="L802" s="40"/>
      <c r="M802" s="186" t="s">
        <v>19</v>
      </c>
      <c r="N802" s="187" t="s">
        <v>44</v>
      </c>
      <c r="O802" s="65"/>
      <c r="P802" s="188">
        <f>O802*H802</f>
        <v>0</v>
      </c>
      <c r="Q802" s="188">
        <v>0</v>
      </c>
      <c r="R802" s="188">
        <f>Q802*H802</f>
        <v>0</v>
      </c>
      <c r="S802" s="188">
        <v>0</v>
      </c>
      <c r="T802" s="189">
        <f>S802*H802</f>
        <v>0</v>
      </c>
      <c r="U802" s="35"/>
      <c r="V802" s="35"/>
      <c r="W802" s="35"/>
      <c r="X802" s="35"/>
      <c r="Y802" s="35"/>
      <c r="Z802" s="35"/>
      <c r="AA802" s="35"/>
      <c r="AB802" s="35"/>
      <c r="AC802" s="35"/>
      <c r="AD802" s="35"/>
      <c r="AE802" s="35"/>
      <c r="AR802" s="190" t="s">
        <v>285</v>
      </c>
      <c r="AT802" s="190" t="s">
        <v>141</v>
      </c>
      <c r="AU802" s="190" t="s">
        <v>82</v>
      </c>
      <c r="AY802" s="18" t="s">
        <v>139</v>
      </c>
      <c r="BE802" s="191">
        <f>IF(N802="základní",J802,0)</f>
        <v>0</v>
      </c>
      <c r="BF802" s="191">
        <f>IF(N802="snížená",J802,0)</f>
        <v>0</v>
      </c>
      <c r="BG802" s="191">
        <f>IF(N802="zákl. přenesená",J802,0)</f>
        <v>0</v>
      </c>
      <c r="BH802" s="191">
        <f>IF(N802="sníž. přenesená",J802,0)</f>
        <v>0</v>
      </c>
      <c r="BI802" s="191">
        <f>IF(N802="nulová",J802,0)</f>
        <v>0</v>
      </c>
      <c r="BJ802" s="18" t="s">
        <v>80</v>
      </c>
      <c r="BK802" s="191">
        <f>ROUND(I802*H802,2)</f>
        <v>0</v>
      </c>
      <c r="BL802" s="18" t="s">
        <v>285</v>
      </c>
      <c r="BM802" s="190" t="s">
        <v>999</v>
      </c>
    </row>
    <row r="803" spans="1:65" s="2" customFormat="1" ht="19.5">
      <c r="A803" s="35"/>
      <c r="B803" s="36"/>
      <c r="C803" s="37"/>
      <c r="D803" s="192" t="s">
        <v>148</v>
      </c>
      <c r="E803" s="37"/>
      <c r="F803" s="193" t="s">
        <v>1000</v>
      </c>
      <c r="G803" s="37"/>
      <c r="H803" s="37"/>
      <c r="I803" s="194"/>
      <c r="J803" s="37"/>
      <c r="K803" s="37"/>
      <c r="L803" s="40"/>
      <c r="M803" s="195"/>
      <c r="N803" s="196"/>
      <c r="O803" s="65"/>
      <c r="P803" s="65"/>
      <c r="Q803" s="65"/>
      <c r="R803" s="65"/>
      <c r="S803" s="65"/>
      <c r="T803" s="66"/>
      <c r="U803" s="35"/>
      <c r="V803" s="35"/>
      <c r="W803" s="35"/>
      <c r="X803" s="35"/>
      <c r="Y803" s="35"/>
      <c r="Z803" s="35"/>
      <c r="AA803" s="35"/>
      <c r="AB803" s="35"/>
      <c r="AC803" s="35"/>
      <c r="AD803" s="35"/>
      <c r="AE803" s="35"/>
      <c r="AT803" s="18" t="s">
        <v>148</v>
      </c>
      <c r="AU803" s="18" t="s">
        <v>82</v>
      </c>
    </row>
    <row r="804" spans="1:65" s="2" customFormat="1" ht="11.25">
      <c r="A804" s="35"/>
      <c r="B804" s="36"/>
      <c r="C804" s="37"/>
      <c r="D804" s="197" t="s">
        <v>150</v>
      </c>
      <c r="E804" s="37"/>
      <c r="F804" s="198" t="s">
        <v>1001</v>
      </c>
      <c r="G804" s="37"/>
      <c r="H804" s="37"/>
      <c r="I804" s="194"/>
      <c r="J804" s="37"/>
      <c r="K804" s="37"/>
      <c r="L804" s="40"/>
      <c r="M804" s="195"/>
      <c r="N804" s="196"/>
      <c r="O804" s="65"/>
      <c r="P804" s="65"/>
      <c r="Q804" s="65"/>
      <c r="R804" s="65"/>
      <c r="S804" s="65"/>
      <c r="T804" s="66"/>
      <c r="U804" s="35"/>
      <c r="V804" s="35"/>
      <c r="W804" s="35"/>
      <c r="X804" s="35"/>
      <c r="Y804" s="35"/>
      <c r="Z804" s="35"/>
      <c r="AA804" s="35"/>
      <c r="AB804" s="35"/>
      <c r="AC804" s="35"/>
      <c r="AD804" s="35"/>
      <c r="AE804" s="35"/>
      <c r="AT804" s="18" t="s">
        <v>150</v>
      </c>
      <c r="AU804" s="18" t="s">
        <v>82</v>
      </c>
    </row>
    <row r="805" spans="1:65" s="13" customFormat="1" ht="11.25">
      <c r="B805" s="199"/>
      <c r="C805" s="200"/>
      <c r="D805" s="192" t="s">
        <v>152</v>
      </c>
      <c r="E805" s="201" t="s">
        <v>19</v>
      </c>
      <c r="F805" s="202" t="s">
        <v>1002</v>
      </c>
      <c r="G805" s="200"/>
      <c r="H805" s="201" t="s">
        <v>19</v>
      </c>
      <c r="I805" s="203"/>
      <c r="J805" s="200"/>
      <c r="K805" s="200"/>
      <c r="L805" s="204"/>
      <c r="M805" s="205"/>
      <c r="N805" s="206"/>
      <c r="O805" s="206"/>
      <c r="P805" s="206"/>
      <c r="Q805" s="206"/>
      <c r="R805" s="206"/>
      <c r="S805" s="206"/>
      <c r="T805" s="207"/>
      <c r="AT805" s="208" t="s">
        <v>152</v>
      </c>
      <c r="AU805" s="208" t="s">
        <v>82</v>
      </c>
      <c r="AV805" s="13" t="s">
        <v>80</v>
      </c>
      <c r="AW805" s="13" t="s">
        <v>35</v>
      </c>
      <c r="AX805" s="13" t="s">
        <v>73</v>
      </c>
      <c r="AY805" s="208" t="s">
        <v>139</v>
      </c>
    </row>
    <row r="806" spans="1:65" s="14" customFormat="1" ht="11.25">
      <c r="B806" s="209"/>
      <c r="C806" s="210"/>
      <c r="D806" s="192" t="s">
        <v>152</v>
      </c>
      <c r="E806" s="211" t="s">
        <v>19</v>
      </c>
      <c r="F806" s="212" t="s">
        <v>1003</v>
      </c>
      <c r="G806" s="210"/>
      <c r="H806" s="213">
        <v>43.2</v>
      </c>
      <c r="I806" s="214"/>
      <c r="J806" s="210"/>
      <c r="K806" s="210"/>
      <c r="L806" s="215"/>
      <c r="M806" s="216"/>
      <c r="N806" s="217"/>
      <c r="O806" s="217"/>
      <c r="P806" s="217"/>
      <c r="Q806" s="217"/>
      <c r="R806" s="217"/>
      <c r="S806" s="217"/>
      <c r="T806" s="218"/>
      <c r="AT806" s="219" t="s">
        <v>152</v>
      </c>
      <c r="AU806" s="219" t="s">
        <v>82</v>
      </c>
      <c r="AV806" s="14" t="s">
        <v>82</v>
      </c>
      <c r="AW806" s="14" t="s">
        <v>35</v>
      </c>
      <c r="AX806" s="14" t="s">
        <v>73</v>
      </c>
      <c r="AY806" s="219" t="s">
        <v>139</v>
      </c>
    </row>
    <row r="807" spans="1:65" s="13" customFormat="1" ht="11.25">
      <c r="B807" s="199"/>
      <c r="C807" s="200"/>
      <c r="D807" s="192" t="s">
        <v>152</v>
      </c>
      <c r="E807" s="201" t="s">
        <v>19</v>
      </c>
      <c r="F807" s="202" t="s">
        <v>1004</v>
      </c>
      <c r="G807" s="200"/>
      <c r="H807" s="201" t="s">
        <v>19</v>
      </c>
      <c r="I807" s="203"/>
      <c r="J807" s="200"/>
      <c r="K807" s="200"/>
      <c r="L807" s="204"/>
      <c r="M807" s="205"/>
      <c r="N807" s="206"/>
      <c r="O807" s="206"/>
      <c r="P807" s="206"/>
      <c r="Q807" s="206"/>
      <c r="R807" s="206"/>
      <c r="S807" s="206"/>
      <c r="T807" s="207"/>
      <c r="AT807" s="208" t="s">
        <v>152</v>
      </c>
      <c r="AU807" s="208" t="s">
        <v>82</v>
      </c>
      <c r="AV807" s="13" t="s">
        <v>80</v>
      </c>
      <c r="AW807" s="13" t="s">
        <v>35</v>
      </c>
      <c r="AX807" s="13" t="s">
        <v>73</v>
      </c>
      <c r="AY807" s="208" t="s">
        <v>139</v>
      </c>
    </row>
    <row r="808" spans="1:65" s="14" customFormat="1" ht="11.25">
      <c r="B808" s="209"/>
      <c r="C808" s="210"/>
      <c r="D808" s="192" t="s">
        <v>152</v>
      </c>
      <c r="E808" s="211" t="s">
        <v>19</v>
      </c>
      <c r="F808" s="212" t="s">
        <v>1005</v>
      </c>
      <c r="G808" s="210"/>
      <c r="H808" s="213">
        <v>111.6</v>
      </c>
      <c r="I808" s="214"/>
      <c r="J808" s="210"/>
      <c r="K808" s="210"/>
      <c r="L808" s="215"/>
      <c r="M808" s="216"/>
      <c r="N808" s="217"/>
      <c r="O808" s="217"/>
      <c r="P808" s="217"/>
      <c r="Q808" s="217"/>
      <c r="R808" s="217"/>
      <c r="S808" s="217"/>
      <c r="T808" s="218"/>
      <c r="AT808" s="219" t="s">
        <v>152</v>
      </c>
      <c r="AU808" s="219" t="s">
        <v>82</v>
      </c>
      <c r="AV808" s="14" t="s">
        <v>82</v>
      </c>
      <c r="AW808" s="14" t="s">
        <v>35</v>
      </c>
      <c r="AX808" s="14" t="s">
        <v>73</v>
      </c>
      <c r="AY808" s="219" t="s">
        <v>139</v>
      </c>
    </row>
    <row r="809" spans="1:65" s="15" customFormat="1" ht="11.25">
      <c r="B809" s="220"/>
      <c r="C809" s="221"/>
      <c r="D809" s="192" t="s">
        <v>152</v>
      </c>
      <c r="E809" s="222" t="s">
        <v>19</v>
      </c>
      <c r="F809" s="223" t="s">
        <v>155</v>
      </c>
      <c r="G809" s="221"/>
      <c r="H809" s="224">
        <v>154.80000000000001</v>
      </c>
      <c r="I809" s="225"/>
      <c r="J809" s="221"/>
      <c r="K809" s="221"/>
      <c r="L809" s="226"/>
      <c r="M809" s="227"/>
      <c r="N809" s="228"/>
      <c r="O809" s="228"/>
      <c r="P809" s="228"/>
      <c r="Q809" s="228"/>
      <c r="R809" s="228"/>
      <c r="S809" s="228"/>
      <c r="T809" s="229"/>
      <c r="AT809" s="230" t="s">
        <v>152</v>
      </c>
      <c r="AU809" s="230" t="s">
        <v>82</v>
      </c>
      <c r="AV809" s="15" t="s">
        <v>146</v>
      </c>
      <c r="AW809" s="15" t="s">
        <v>35</v>
      </c>
      <c r="AX809" s="15" t="s">
        <v>80</v>
      </c>
      <c r="AY809" s="230" t="s">
        <v>139</v>
      </c>
    </row>
    <row r="810" spans="1:65" s="2" customFormat="1" ht="24.2" customHeight="1">
      <c r="A810" s="35"/>
      <c r="B810" s="36"/>
      <c r="C810" s="231" t="s">
        <v>1006</v>
      </c>
      <c r="D810" s="231" t="s">
        <v>227</v>
      </c>
      <c r="E810" s="232" t="s">
        <v>1007</v>
      </c>
      <c r="F810" s="233" t="s">
        <v>1008</v>
      </c>
      <c r="G810" s="234" t="s">
        <v>144</v>
      </c>
      <c r="H810" s="235">
        <v>184.62</v>
      </c>
      <c r="I810" s="236"/>
      <c r="J810" s="237">
        <f>ROUND(I810*H810,2)</f>
        <v>0</v>
      </c>
      <c r="K810" s="233" t="s">
        <v>145</v>
      </c>
      <c r="L810" s="238"/>
      <c r="M810" s="239" t="s">
        <v>19</v>
      </c>
      <c r="N810" s="240" t="s">
        <v>44</v>
      </c>
      <c r="O810" s="65"/>
      <c r="P810" s="188">
        <f>O810*H810</f>
        <v>0</v>
      </c>
      <c r="Q810" s="188">
        <v>1.1999999999999999E-3</v>
      </c>
      <c r="R810" s="188">
        <f>Q810*H810</f>
        <v>0.22154399999999999</v>
      </c>
      <c r="S810" s="188">
        <v>0</v>
      </c>
      <c r="T810" s="189">
        <f>S810*H810</f>
        <v>0</v>
      </c>
      <c r="U810" s="35"/>
      <c r="V810" s="35"/>
      <c r="W810" s="35"/>
      <c r="X810" s="35"/>
      <c r="Y810" s="35"/>
      <c r="Z810" s="35"/>
      <c r="AA810" s="35"/>
      <c r="AB810" s="35"/>
      <c r="AC810" s="35"/>
      <c r="AD810" s="35"/>
      <c r="AE810" s="35"/>
      <c r="AR810" s="190" t="s">
        <v>406</v>
      </c>
      <c r="AT810" s="190" t="s">
        <v>227</v>
      </c>
      <c r="AU810" s="190" t="s">
        <v>82</v>
      </c>
      <c r="AY810" s="18" t="s">
        <v>139</v>
      </c>
      <c r="BE810" s="191">
        <f>IF(N810="základní",J810,0)</f>
        <v>0</v>
      </c>
      <c r="BF810" s="191">
        <f>IF(N810="snížená",J810,0)</f>
        <v>0</v>
      </c>
      <c r="BG810" s="191">
        <f>IF(N810="zákl. přenesená",J810,0)</f>
        <v>0</v>
      </c>
      <c r="BH810" s="191">
        <f>IF(N810="sníž. přenesená",J810,0)</f>
        <v>0</v>
      </c>
      <c r="BI810" s="191">
        <f>IF(N810="nulová",J810,0)</f>
        <v>0</v>
      </c>
      <c r="BJ810" s="18" t="s">
        <v>80</v>
      </c>
      <c r="BK810" s="191">
        <f>ROUND(I810*H810,2)</f>
        <v>0</v>
      </c>
      <c r="BL810" s="18" t="s">
        <v>285</v>
      </c>
      <c r="BM810" s="190" t="s">
        <v>1009</v>
      </c>
    </row>
    <row r="811" spans="1:65" s="2" customFormat="1" ht="19.5">
      <c r="A811" s="35"/>
      <c r="B811" s="36"/>
      <c r="C811" s="37"/>
      <c r="D811" s="192" t="s">
        <v>148</v>
      </c>
      <c r="E811" s="37"/>
      <c r="F811" s="193" t="s">
        <v>1008</v>
      </c>
      <c r="G811" s="37"/>
      <c r="H811" s="37"/>
      <c r="I811" s="194"/>
      <c r="J811" s="37"/>
      <c r="K811" s="37"/>
      <c r="L811" s="40"/>
      <c r="M811" s="195"/>
      <c r="N811" s="196"/>
      <c r="O811" s="65"/>
      <c r="P811" s="65"/>
      <c r="Q811" s="65"/>
      <c r="R811" s="65"/>
      <c r="S811" s="65"/>
      <c r="T811" s="66"/>
      <c r="U811" s="35"/>
      <c r="V811" s="35"/>
      <c r="W811" s="35"/>
      <c r="X811" s="35"/>
      <c r="Y811" s="35"/>
      <c r="Z811" s="35"/>
      <c r="AA811" s="35"/>
      <c r="AB811" s="35"/>
      <c r="AC811" s="35"/>
      <c r="AD811" s="35"/>
      <c r="AE811" s="35"/>
      <c r="AT811" s="18" t="s">
        <v>148</v>
      </c>
      <c r="AU811" s="18" t="s">
        <v>82</v>
      </c>
    </row>
    <row r="812" spans="1:65" s="13" customFormat="1" ht="11.25">
      <c r="B812" s="199"/>
      <c r="C812" s="200"/>
      <c r="D812" s="192" t="s">
        <v>152</v>
      </c>
      <c r="E812" s="201" t="s">
        <v>19</v>
      </c>
      <c r="F812" s="202" t="s">
        <v>1010</v>
      </c>
      <c r="G812" s="200"/>
      <c r="H812" s="201" t="s">
        <v>19</v>
      </c>
      <c r="I812" s="203"/>
      <c r="J812" s="200"/>
      <c r="K812" s="200"/>
      <c r="L812" s="204"/>
      <c r="M812" s="205"/>
      <c r="N812" s="206"/>
      <c r="O812" s="206"/>
      <c r="P812" s="206"/>
      <c r="Q812" s="206"/>
      <c r="R812" s="206"/>
      <c r="S812" s="206"/>
      <c r="T812" s="207"/>
      <c r="AT812" s="208" t="s">
        <v>152</v>
      </c>
      <c r="AU812" s="208" t="s">
        <v>82</v>
      </c>
      <c r="AV812" s="13" t="s">
        <v>80</v>
      </c>
      <c r="AW812" s="13" t="s">
        <v>35</v>
      </c>
      <c r="AX812" s="13" t="s">
        <v>73</v>
      </c>
      <c r="AY812" s="208" t="s">
        <v>139</v>
      </c>
    </row>
    <row r="813" spans="1:65" s="14" customFormat="1" ht="11.25">
      <c r="B813" s="209"/>
      <c r="C813" s="210"/>
      <c r="D813" s="192" t="s">
        <v>152</v>
      </c>
      <c r="E813" s="211" t="s">
        <v>19</v>
      </c>
      <c r="F813" s="212" t="s">
        <v>1011</v>
      </c>
      <c r="G813" s="210"/>
      <c r="H813" s="213">
        <v>43.2</v>
      </c>
      <c r="I813" s="214"/>
      <c r="J813" s="210"/>
      <c r="K813" s="210"/>
      <c r="L813" s="215"/>
      <c r="M813" s="216"/>
      <c r="N813" s="217"/>
      <c r="O813" s="217"/>
      <c r="P813" s="217"/>
      <c r="Q813" s="217"/>
      <c r="R813" s="217"/>
      <c r="S813" s="217"/>
      <c r="T813" s="218"/>
      <c r="AT813" s="219" t="s">
        <v>152</v>
      </c>
      <c r="AU813" s="219" t="s">
        <v>82</v>
      </c>
      <c r="AV813" s="14" t="s">
        <v>82</v>
      </c>
      <c r="AW813" s="14" t="s">
        <v>35</v>
      </c>
      <c r="AX813" s="14" t="s">
        <v>73</v>
      </c>
      <c r="AY813" s="219" t="s">
        <v>139</v>
      </c>
    </row>
    <row r="814" spans="1:65" s="13" customFormat="1" ht="11.25">
      <c r="B814" s="199"/>
      <c r="C814" s="200"/>
      <c r="D814" s="192" t="s">
        <v>152</v>
      </c>
      <c r="E814" s="201" t="s">
        <v>19</v>
      </c>
      <c r="F814" s="202" t="s">
        <v>1012</v>
      </c>
      <c r="G814" s="200"/>
      <c r="H814" s="201" t="s">
        <v>19</v>
      </c>
      <c r="I814" s="203"/>
      <c r="J814" s="200"/>
      <c r="K814" s="200"/>
      <c r="L814" s="204"/>
      <c r="M814" s="205"/>
      <c r="N814" s="206"/>
      <c r="O814" s="206"/>
      <c r="P814" s="206"/>
      <c r="Q814" s="206"/>
      <c r="R814" s="206"/>
      <c r="S814" s="206"/>
      <c r="T814" s="207"/>
      <c r="AT814" s="208" t="s">
        <v>152</v>
      </c>
      <c r="AU814" s="208" t="s">
        <v>82</v>
      </c>
      <c r="AV814" s="13" t="s">
        <v>80</v>
      </c>
      <c r="AW814" s="13" t="s">
        <v>35</v>
      </c>
      <c r="AX814" s="13" t="s">
        <v>73</v>
      </c>
      <c r="AY814" s="208" t="s">
        <v>139</v>
      </c>
    </row>
    <row r="815" spans="1:65" s="14" customFormat="1" ht="11.25">
      <c r="B815" s="209"/>
      <c r="C815" s="210"/>
      <c r="D815" s="192" t="s">
        <v>152</v>
      </c>
      <c r="E815" s="211" t="s">
        <v>19</v>
      </c>
      <c r="F815" s="212" t="s">
        <v>1013</v>
      </c>
      <c r="G815" s="210"/>
      <c r="H815" s="213">
        <v>98.22</v>
      </c>
      <c r="I815" s="214"/>
      <c r="J815" s="210"/>
      <c r="K815" s="210"/>
      <c r="L815" s="215"/>
      <c r="M815" s="216"/>
      <c r="N815" s="217"/>
      <c r="O815" s="217"/>
      <c r="P815" s="217"/>
      <c r="Q815" s="217"/>
      <c r="R815" s="217"/>
      <c r="S815" s="217"/>
      <c r="T815" s="218"/>
      <c r="AT815" s="219" t="s">
        <v>152</v>
      </c>
      <c r="AU815" s="219" t="s">
        <v>82</v>
      </c>
      <c r="AV815" s="14" t="s">
        <v>82</v>
      </c>
      <c r="AW815" s="14" t="s">
        <v>35</v>
      </c>
      <c r="AX815" s="14" t="s">
        <v>73</v>
      </c>
      <c r="AY815" s="219" t="s">
        <v>139</v>
      </c>
    </row>
    <row r="816" spans="1:65" s="13" customFormat="1" ht="11.25">
      <c r="B816" s="199"/>
      <c r="C816" s="200"/>
      <c r="D816" s="192" t="s">
        <v>152</v>
      </c>
      <c r="E816" s="201" t="s">
        <v>19</v>
      </c>
      <c r="F816" s="202" t="s">
        <v>1014</v>
      </c>
      <c r="G816" s="200"/>
      <c r="H816" s="201" t="s">
        <v>19</v>
      </c>
      <c r="I816" s="203"/>
      <c r="J816" s="200"/>
      <c r="K816" s="200"/>
      <c r="L816" s="204"/>
      <c r="M816" s="205"/>
      <c r="N816" s="206"/>
      <c r="O816" s="206"/>
      <c r="P816" s="206"/>
      <c r="Q816" s="206"/>
      <c r="R816" s="206"/>
      <c r="S816" s="206"/>
      <c r="T816" s="207"/>
      <c r="AT816" s="208" t="s">
        <v>152</v>
      </c>
      <c r="AU816" s="208" t="s">
        <v>82</v>
      </c>
      <c r="AV816" s="13" t="s">
        <v>80</v>
      </c>
      <c r="AW816" s="13" t="s">
        <v>35</v>
      </c>
      <c r="AX816" s="13" t="s">
        <v>73</v>
      </c>
      <c r="AY816" s="208" t="s">
        <v>139</v>
      </c>
    </row>
    <row r="817" spans="1:65" s="14" customFormat="1" ht="11.25">
      <c r="B817" s="209"/>
      <c r="C817" s="210"/>
      <c r="D817" s="192" t="s">
        <v>152</v>
      </c>
      <c r="E817" s="211" t="s">
        <v>19</v>
      </c>
      <c r="F817" s="212" t="s">
        <v>1015</v>
      </c>
      <c r="G817" s="210"/>
      <c r="H817" s="213">
        <v>43.2</v>
      </c>
      <c r="I817" s="214"/>
      <c r="J817" s="210"/>
      <c r="K817" s="210"/>
      <c r="L817" s="215"/>
      <c r="M817" s="216"/>
      <c r="N817" s="217"/>
      <c r="O817" s="217"/>
      <c r="P817" s="217"/>
      <c r="Q817" s="217"/>
      <c r="R817" s="217"/>
      <c r="S817" s="217"/>
      <c r="T817" s="218"/>
      <c r="AT817" s="219" t="s">
        <v>152</v>
      </c>
      <c r="AU817" s="219" t="s">
        <v>82</v>
      </c>
      <c r="AV817" s="14" t="s">
        <v>82</v>
      </c>
      <c r="AW817" s="14" t="s">
        <v>35</v>
      </c>
      <c r="AX817" s="14" t="s">
        <v>73</v>
      </c>
      <c r="AY817" s="219" t="s">
        <v>139</v>
      </c>
    </row>
    <row r="818" spans="1:65" s="15" customFormat="1" ht="11.25">
      <c r="B818" s="220"/>
      <c r="C818" s="221"/>
      <c r="D818" s="192" t="s">
        <v>152</v>
      </c>
      <c r="E818" s="222" t="s">
        <v>19</v>
      </c>
      <c r="F818" s="223" t="s">
        <v>155</v>
      </c>
      <c r="G818" s="221"/>
      <c r="H818" s="224">
        <v>184.62</v>
      </c>
      <c r="I818" s="225"/>
      <c r="J818" s="221"/>
      <c r="K818" s="221"/>
      <c r="L818" s="226"/>
      <c r="M818" s="227"/>
      <c r="N818" s="228"/>
      <c r="O818" s="228"/>
      <c r="P818" s="228"/>
      <c r="Q818" s="228"/>
      <c r="R818" s="228"/>
      <c r="S818" s="228"/>
      <c r="T818" s="229"/>
      <c r="AT818" s="230" t="s">
        <v>152</v>
      </c>
      <c r="AU818" s="230" t="s">
        <v>82</v>
      </c>
      <c r="AV818" s="15" t="s">
        <v>146</v>
      </c>
      <c r="AW818" s="15" t="s">
        <v>35</v>
      </c>
      <c r="AX818" s="15" t="s">
        <v>80</v>
      </c>
      <c r="AY818" s="230" t="s">
        <v>139</v>
      </c>
    </row>
    <row r="819" spans="1:65" s="2" customFormat="1" ht="37.9" customHeight="1">
      <c r="A819" s="35"/>
      <c r="B819" s="36"/>
      <c r="C819" s="231" t="s">
        <v>1016</v>
      </c>
      <c r="D819" s="231" t="s">
        <v>227</v>
      </c>
      <c r="E819" s="232" t="s">
        <v>1017</v>
      </c>
      <c r="F819" s="233" t="s">
        <v>1018</v>
      </c>
      <c r="G819" s="234" t="s">
        <v>144</v>
      </c>
      <c r="H819" s="235">
        <v>326.04000000000002</v>
      </c>
      <c r="I819" s="236"/>
      <c r="J819" s="237">
        <f>ROUND(I819*H819,2)</f>
        <v>0</v>
      </c>
      <c r="K819" s="233" t="s">
        <v>319</v>
      </c>
      <c r="L819" s="238"/>
      <c r="M819" s="239" t="s">
        <v>19</v>
      </c>
      <c r="N819" s="240" t="s">
        <v>44</v>
      </c>
      <c r="O819" s="65"/>
      <c r="P819" s="188">
        <f>O819*H819</f>
        <v>0</v>
      </c>
      <c r="Q819" s="188">
        <v>6.4000000000000003E-3</v>
      </c>
      <c r="R819" s="188">
        <f>Q819*H819</f>
        <v>2.0866560000000001</v>
      </c>
      <c r="S819" s="188">
        <v>0</v>
      </c>
      <c r="T819" s="189">
        <f>S819*H819</f>
        <v>0</v>
      </c>
      <c r="U819" s="35"/>
      <c r="V819" s="35"/>
      <c r="W819" s="35"/>
      <c r="X819" s="35"/>
      <c r="Y819" s="35"/>
      <c r="Z819" s="35"/>
      <c r="AA819" s="35"/>
      <c r="AB819" s="35"/>
      <c r="AC819" s="35"/>
      <c r="AD819" s="35"/>
      <c r="AE819" s="35"/>
      <c r="AR819" s="190" t="s">
        <v>406</v>
      </c>
      <c r="AT819" s="190" t="s">
        <v>227</v>
      </c>
      <c r="AU819" s="190" t="s">
        <v>82</v>
      </c>
      <c r="AY819" s="18" t="s">
        <v>139</v>
      </c>
      <c r="BE819" s="191">
        <f>IF(N819="základní",J819,0)</f>
        <v>0</v>
      </c>
      <c r="BF819" s="191">
        <f>IF(N819="snížená",J819,0)</f>
        <v>0</v>
      </c>
      <c r="BG819" s="191">
        <f>IF(N819="zákl. přenesená",J819,0)</f>
        <v>0</v>
      </c>
      <c r="BH819" s="191">
        <f>IF(N819="sníž. přenesená",J819,0)</f>
        <v>0</v>
      </c>
      <c r="BI819" s="191">
        <f>IF(N819="nulová",J819,0)</f>
        <v>0</v>
      </c>
      <c r="BJ819" s="18" t="s">
        <v>80</v>
      </c>
      <c r="BK819" s="191">
        <f>ROUND(I819*H819,2)</f>
        <v>0</v>
      </c>
      <c r="BL819" s="18" t="s">
        <v>285</v>
      </c>
      <c r="BM819" s="190" t="s">
        <v>1019</v>
      </c>
    </row>
    <row r="820" spans="1:65" s="2" customFormat="1" ht="19.5">
      <c r="A820" s="35"/>
      <c r="B820" s="36"/>
      <c r="C820" s="37"/>
      <c r="D820" s="192" t="s">
        <v>148</v>
      </c>
      <c r="E820" s="37"/>
      <c r="F820" s="193" t="s">
        <v>1020</v>
      </c>
      <c r="G820" s="37"/>
      <c r="H820" s="37"/>
      <c r="I820" s="194"/>
      <c r="J820" s="37"/>
      <c r="K820" s="37"/>
      <c r="L820" s="40"/>
      <c r="M820" s="195"/>
      <c r="N820" s="196"/>
      <c r="O820" s="65"/>
      <c r="P820" s="65"/>
      <c r="Q820" s="65"/>
      <c r="R820" s="65"/>
      <c r="S820" s="65"/>
      <c r="T820" s="66"/>
      <c r="U820" s="35"/>
      <c r="V820" s="35"/>
      <c r="W820" s="35"/>
      <c r="X820" s="35"/>
      <c r="Y820" s="35"/>
      <c r="Z820" s="35"/>
      <c r="AA820" s="35"/>
      <c r="AB820" s="35"/>
      <c r="AC820" s="35"/>
      <c r="AD820" s="35"/>
      <c r="AE820" s="35"/>
      <c r="AT820" s="18" t="s">
        <v>148</v>
      </c>
      <c r="AU820" s="18" t="s">
        <v>82</v>
      </c>
    </row>
    <row r="821" spans="1:65" s="13" customFormat="1" ht="11.25">
      <c r="B821" s="199"/>
      <c r="C821" s="200"/>
      <c r="D821" s="192" t="s">
        <v>152</v>
      </c>
      <c r="E821" s="201" t="s">
        <v>19</v>
      </c>
      <c r="F821" s="202" t="s">
        <v>1010</v>
      </c>
      <c r="G821" s="200"/>
      <c r="H821" s="201" t="s">
        <v>19</v>
      </c>
      <c r="I821" s="203"/>
      <c r="J821" s="200"/>
      <c r="K821" s="200"/>
      <c r="L821" s="204"/>
      <c r="M821" s="205"/>
      <c r="N821" s="206"/>
      <c r="O821" s="206"/>
      <c r="P821" s="206"/>
      <c r="Q821" s="206"/>
      <c r="R821" s="206"/>
      <c r="S821" s="206"/>
      <c r="T821" s="207"/>
      <c r="AT821" s="208" t="s">
        <v>152</v>
      </c>
      <c r="AU821" s="208" t="s">
        <v>82</v>
      </c>
      <c r="AV821" s="13" t="s">
        <v>80</v>
      </c>
      <c r="AW821" s="13" t="s">
        <v>35</v>
      </c>
      <c r="AX821" s="13" t="s">
        <v>73</v>
      </c>
      <c r="AY821" s="208" t="s">
        <v>139</v>
      </c>
    </row>
    <row r="822" spans="1:65" s="14" customFormat="1" ht="11.25">
      <c r="B822" s="209"/>
      <c r="C822" s="210"/>
      <c r="D822" s="192" t="s">
        <v>152</v>
      </c>
      <c r="E822" s="211" t="s">
        <v>19</v>
      </c>
      <c r="F822" s="212" t="s">
        <v>1021</v>
      </c>
      <c r="G822" s="210"/>
      <c r="H822" s="213">
        <v>86.4</v>
      </c>
      <c r="I822" s="214"/>
      <c r="J822" s="210"/>
      <c r="K822" s="210"/>
      <c r="L822" s="215"/>
      <c r="M822" s="216"/>
      <c r="N822" s="217"/>
      <c r="O822" s="217"/>
      <c r="P822" s="217"/>
      <c r="Q822" s="217"/>
      <c r="R822" s="217"/>
      <c r="S822" s="217"/>
      <c r="T822" s="218"/>
      <c r="AT822" s="219" t="s">
        <v>152</v>
      </c>
      <c r="AU822" s="219" t="s">
        <v>82</v>
      </c>
      <c r="AV822" s="14" t="s">
        <v>82</v>
      </c>
      <c r="AW822" s="14" t="s">
        <v>35</v>
      </c>
      <c r="AX822" s="14" t="s">
        <v>73</v>
      </c>
      <c r="AY822" s="219" t="s">
        <v>139</v>
      </c>
    </row>
    <row r="823" spans="1:65" s="13" customFormat="1" ht="11.25">
      <c r="B823" s="199"/>
      <c r="C823" s="200"/>
      <c r="D823" s="192" t="s">
        <v>152</v>
      </c>
      <c r="E823" s="201" t="s">
        <v>19</v>
      </c>
      <c r="F823" s="202" t="s">
        <v>1012</v>
      </c>
      <c r="G823" s="200"/>
      <c r="H823" s="201" t="s">
        <v>19</v>
      </c>
      <c r="I823" s="203"/>
      <c r="J823" s="200"/>
      <c r="K823" s="200"/>
      <c r="L823" s="204"/>
      <c r="M823" s="205"/>
      <c r="N823" s="206"/>
      <c r="O823" s="206"/>
      <c r="P823" s="206"/>
      <c r="Q823" s="206"/>
      <c r="R823" s="206"/>
      <c r="S823" s="206"/>
      <c r="T823" s="207"/>
      <c r="AT823" s="208" t="s">
        <v>152</v>
      </c>
      <c r="AU823" s="208" t="s">
        <v>82</v>
      </c>
      <c r="AV823" s="13" t="s">
        <v>80</v>
      </c>
      <c r="AW823" s="13" t="s">
        <v>35</v>
      </c>
      <c r="AX823" s="13" t="s">
        <v>73</v>
      </c>
      <c r="AY823" s="208" t="s">
        <v>139</v>
      </c>
    </row>
    <row r="824" spans="1:65" s="14" customFormat="1" ht="11.25">
      <c r="B824" s="209"/>
      <c r="C824" s="210"/>
      <c r="D824" s="192" t="s">
        <v>152</v>
      </c>
      <c r="E824" s="211" t="s">
        <v>19</v>
      </c>
      <c r="F824" s="212" t="s">
        <v>1022</v>
      </c>
      <c r="G824" s="210"/>
      <c r="H824" s="213">
        <v>196.44</v>
      </c>
      <c r="I824" s="214"/>
      <c r="J824" s="210"/>
      <c r="K824" s="210"/>
      <c r="L824" s="215"/>
      <c r="M824" s="216"/>
      <c r="N824" s="217"/>
      <c r="O824" s="217"/>
      <c r="P824" s="217"/>
      <c r="Q824" s="217"/>
      <c r="R824" s="217"/>
      <c r="S824" s="217"/>
      <c r="T824" s="218"/>
      <c r="AT824" s="219" t="s">
        <v>152</v>
      </c>
      <c r="AU824" s="219" t="s">
        <v>82</v>
      </c>
      <c r="AV824" s="14" t="s">
        <v>82</v>
      </c>
      <c r="AW824" s="14" t="s">
        <v>35</v>
      </c>
      <c r="AX824" s="14" t="s">
        <v>73</v>
      </c>
      <c r="AY824" s="219" t="s">
        <v>139</v>
      </c>
    </row>
    <row r="825" spans="1:65" s="13" customFormat="1" ht="11.25">
      <c r="B825" s="199"/>
      <c r="C825" s="200"/>
      <c r="D825" s="192" t="s">
        <v>152</v>
      </c>
      <c r="E825" s="201" t="s">
        <v>19</v>
      </c>
      <c r="F825" s="202" t="s">
        <v>1014</v>
      </c>
      <c r="G825" s="200"/>
      <c r="H825" s="201" t="s">
        <v>19</v>
      </c>
      <c r="I825" s="203"/>
      <c r="J825" s="200"/>
      <c r="K825" s="200"/>
      <c r="L825" s="204"/>
      <c r="M825" s="205"/>
      <c r="N825" s="206"/>
      <c r="O825" s="206"/>
      <c r="P825" s="206"/>
      <c r="Q825" s="206"/>
      <c r="R825" s="206"/>
      <c r="S825" s="206"/>
      <c r="T825" s="207"/>
      <c r="AT825" s="208" t="s">
        <v>152</v>
      </c>
      <c r="AU825" s="208" t="s">
        <v>82</v>
      </c>
      <c r="AV825" s="13" t="s">
        <v>80</v>
      </c>
      <c r="AW825" s="13" t="s">
        <v>35</v>
      </c>
      <c r="AX825" s="13" t="s">
        <v>73</v>
      </c>
      <c r="AY825" s="208" t="s">
        <v>139</v>
      </c>
    </row>
    <row r="826" spans="1:65" s="14" customFormat="1" ht="11.25">
      <c r="B826" s="209"/>
      <c r="C826" s="210"/>
      <c r="D826" s="192" t="s">
        <v>152</v>
      </c>
      <c r="E826" s="211" t="s">
        <v>19</v>
      </c>
      <c r="F826" s="212" t="s">
        <v>1015</v>
      </c>
      <c r="G826" s="210"/>
      <c r="H826" s="213">
        <v>43.2</v>
      </c>
      <c r="I826" s="214"/>
      <c r="J826" s="210"/>
      <c r="K826" s="210"/>
      <c r="L826" s="215"/>
      <c r="M826" s="216"/>
      <c r="N826" s="217"/>
      <c r="O826" s="217"/>
      <c r="P826" s="217"/>
      <c r="Q826" s="217"/>
      <c r="R826" s="217"/>
      <c r="S826" s="217"/>
      <c r="T826" s="218"/>
      <c r="AT826" s="219" t="s">
        <v>152</v>
      </c>
      <c r="AU826" s="219" t="s">
        <v>82</v>
      </c>
      <c r="AV826" s="14" t="s">
        <v>82</v>
      </c>
      <c r="AW826" s="14" t="s">
        <v>35</v>
      </c>
      <c r="AX826" s="14" t="s">
        <v>73</v>
      </c>
      <c r="AY826" s="219" t="s">
        <v>139</v>
      </c>
    </row>
    <row r="827" spans="1:65" s="15" customFormat="1" ht="11.25">
      <c r="B827" s="220"/>
      <c r="C827" s="221"/>
      <c r="D827" s="192" t="s">
        <v>152</v>
      </c>
      <c r="E827" s="222" t="s">
        <v>19</v>
      </c>
      <c r="F827" s="223" t="s">
        <v>155</v>
      </c>
      <c r="G827" s="221"/>
      <c r="H827" s="224">
        <v>326.04000000000002</v>
      </c>
      <c r="I827" s="225"/>
      <c r="J827" s="221"/>
      <c r="K827" s="221"/>
      <c r="L827" s="226"/>
      <c r="M827" s="227"/>
      <c r="N827" s="228"/>
      <c r="O827" s="228"/>
      <c r="P827" s="228"/>
      <c r="Q827" s="228"/>
      <c r="R827" s="228"/>
      <c r="S827" s="228"/>
      <c r="T827" s="229"/>
      <c r="AT827" s="230" t="s">
        <v>152</v>
      </c>
      <c r="AU827" s="230" t="s">
        <v>82</v>
      </c>
      <c r="AV827" s="15" t="s">
        <v>146</v>
      </c>
      <c r="AW827" s="15" t="s">
        <v>35</v>
      </c>
      <c r="AX827" s="15" t="s">
        <v>80</v>
      </c>
      <c r="AY827" s="230" t="s">
        <v>139</v>
      </c>
    </row>
    <row r="828" spans="1:65" s="2" customFormat="1" ht="24.2" customHeight="1">
      <c r="A828" s="35"/>
      <c r="B828" s="36"/>
      <c r="C828" s="179" t="s">
        <v>1023</v>
      </c>
      <c r="D828" s="179" t="s">
        <v>141</v>
      </c>
      <c r="E828" s="180" t="s">
        <v>1024</v>
      </c>
      <c r="F828" s="181" t="s">
        <v>1025</v>
      </c>
      <c r="G828" s="182" t="s">
        <v>144</v>
      </c>
      <c r="H828" s="183">
        <v>86.4</v>
      </c>
      <c r="I828" s="184"/>
      <c r="J828" s="185">
        <f>ROUND(I828*H828,2)</f>
        <v>0</v>
      </c>
      <c r="K828" s="181" t="s">
        <v>145</v>
      </c>
      <c r="L828" s="40"/>
      <c r="M828" s="186" t="s">
        <v>19</v>
      </c>
      <c r="N828" s="187" t="s">
        <v>44</v>
      </c>
      <c r="O828" s="65"/>
      <c r="P828" s="188">
        <f>O828*H828</f>
        <v>0</v>
      </c>
      <c r="Q828" s="188">
        <v>4.0000000000000002E-4</v>
      </c>
      <c r="R828" s="188">
        <f>Q828*H828</f>
        <v>3.4560000000000007E-2</v>
      </c>
      <c r="S828" s="188">
        <v>0</v>
      </c>
      <c r="T828" s="189">
        <f>S828*H828</f>
        <v>0</v>
      </c>
      <c r="U828" s="35"/>
      <c r="V828" s="35"/>
      <c r="W828" s="35"/>
      <c r="X828" s="35"/>
      <c r="Y828" s="35"/>
      <c r="Z828" s="35"/>
      <c r="AA828" s="35"/>
      <c r="AB828" s="35"/>
      <c r="AC828" s="35"/>
      <c r="AD828" s="35"/>
      <c r="AE828" s="35"/>
      <c r="AR828" s="190" t="s">
        <v>285</v>
      </c>
      <c r="AT828" s="190" t="s">
        <v>141</v>
      </c>
      <c r="AU828" s="190" t="s">
        <v>82</v>
      </c>
      <c r="AY828" s="18" t="s">
        <v>139</v>
      </c>
      <c r="BE828" s="191">
        <f>IF(N828="základní",J828,0)</f>
        <v>0</v>
      </c>
      <c r="BF828" s="191">
        <f>IF(N828="snížená",J828,0)</f>
        <v>0</v>
      </c>
      <c r="BG828" s="191">
        <f>IF(N828="zákl. přenesená",J828,0)</f>
        <v>0</v>
      </c>
      <c r="BH828" s="191">
        <f>IF(N828="sníž. přenesená",J828,0)</f>
        <v>0</v>
      </c>
      <c r="BI828" s="191">
        <f>IF(N828="nulová",J828,0)</f>
        <v>0</v>
      </c>
      <c r="BJ828" s="18" t="s">
        <v>80</v>
      </c>
      <c r="BK828" s="191">
        <f>ROUND(I828*H828,2)</f>
        <v>0</v>
      </c>
      <c r="BL828" s="18" t="s">
        <v>285</v>
      </c>
      <c r="BM828" s="190" t="s">
        <v>1026</v>
      </c>
    </row>
    <row r="829" spans="1:65" s="2" customFormat="1" ht="19.5">
      <c r="A829" s="35"/>
      <c r="B829" s="36"/>
      <c r="C829" s="37"/>
      <c r="D829" s="192" t="s">
        <v>148</v>
      </c>
      <c r="E829" s="37"/>
      <c r="F829" s="193" t="s">
        <v>1027</v>
      </c>
      <c r="G829" s="37"/>
      <c r="H829" s="37"/>
      <c r="I829" s="194"/>
      <c r="J829" s="37"/>
      <c r="K829" s="37"/>
      <c r="L829" s="40"/>
      <c r="M829" s="195"/>
      <c r="N829" s="196"/>
      <c r="O829" s="65"/>
      <c r="P829" s="65"/>
      <c r="Q829" s="65"/>
      <c r="R829" s="65"/>
      <c r="S829" s="65"/>
      <c r="T829" s="66"/>
      <c r="U829" s="35"/>
      <c r="V829" s="35"/>
      <c r="W829" s="35"/>
      <c r="X829" s="35"/>
      <c r="Y829" s="35"/>
      <c r="Z829" s="35"/>
      <c r="AA829" s="35"/>
      <c r="AB829" s="35"/>
      <c r="AC829" s="35"/>
      <c r="AD829" s="35"/>
      <c r="AE829" s="35"/>
      <c r="AT829" s="18" t="s">
        <v>148</v>
      </c>
      <c r="AU829" s="18" t="s">
        <v>82</v>
      </c>
    </row>
    <row r="830" spans="1:65" s="2" customFormat="1" ht="11.25">
      <c r="A830" s="35"/>
      <c r="B830" s="36"/>
      <c r="C830" s="37"/>
      <c r="D830" s="197" t="s">
        <v>150</v>
      </c>
      <c r="E830" s="37"/>
      <c r="F830" s="198" t="s">
        <v>1028</v>
      </c>
      <c r="G830" s="37"/>
      <c r="H830" s="37"/>
      <c r="I830" s="194"/>
      <c r="J830" s="37"/>
      <c r="K830" s="37"/>
      <c r="L830" s="40"/>
      <c r="M830" s="195"/>
      <c r="N830" s="196"/>
      <c r="O830" s="65"/>
      <c r="P830" s="65"/>
      <c r="Q830" s="65"/>
      <c r="R830" s="65"/>
      <c r="S830" s="65"/>
      <c r="T830" s="66"/>
      <c r="U830" s="35"/>
      <c r="V830" s="35"/>
      <c r="W830" s="35"/>
      <c r="X830" s="35"/>
      <c r="Y830" s="35"/>
      <c r="Z830" s="35"/>
      <c r="AA830" s="35"/>
      <c r="AB830" s="35"/>
      <c r="AC830" s="35"/>
      <c r="AD830" s="35"/>
      <c r="AE830" s="35"/>
      <c r="AT830" s="18" t="s">
        <v>150</v>
      </c>
      <c r="AU830" s="18" t="s">
        <v>82</v>
      </c>
    </row>
    <row r="831" spans="1:65" s="13" customFormat="1" ht="11.25">
      <c r="B831" s="199"/>
      <c r="C831" s="200"/>
      <c r="D831" s="192" t="s">
        <v>152</v>
      </c>
      <c r="E831" s="201" t="s">
        <v>19</v>
      </c>
      <c r="F831" s="202" t="s">
        <v>1029</v>
      </c>
      <c r="G831" s="200"/>
      <c r="H831" s="201" t="s">
        <v>19</v>
      </c>
      <c r="I831" s="203"/>
      <c r="J831" s="200"/>
      <c r="K831" s="200"/>
      <c r="L831" s="204"/>
      <c r="M831" s="205"/>
      <c r="N831" s="206"/>
      <c r="O831" s="206"/>
      <c r="P831" s="206"/>
      <c r="Q831" s="206"/>
      <c r="R831" s="206"/>
      <c r="S831" s="206"/>
      <c r="T831" s="207"/>
      <c r="AT831" s="208" t="s">
        <v>152</v>
      </c>
      <c r="AU831" s="208" t="s">
        <v>82</v>
      </c>
      <c r="AV831" s="13" t="s">
        <v>80</v>
      </c>
      <c r="AW831" s="13" t="s">
        <v>35</v>
      </c>
      <c r="AX831" s="13" t="s">
        <v>73</v>
      </c>
      <c r="AY831" s="208" t="s">
        <v>139</v>
      </c>
    </row>
    <row r="832" spans="1:65" s="14" customFormat="1" ht="11.25">
      <c r="B832" s="209"/>
      <c r="C832" s="210"/>
      <c r="D832" s="192" t="s">
        <v>152</v>
      </c>
      <c r="E832" s="211" t="s">
        <v>19</v>
      </c>
      <c r="F832" s="212" t="s">
        <v>1030</v>
      </c>
      <c r="G832" s="210"/>
      <c r="H832" s="213">
        <v>64.8</v>
      </c>
      <c r="I832" s="214"/>
      <c r="J832" s="210"/>
      <c r="K832" s="210"/>
      <c r="L832" s="215"/>
      <c r="M832" s="216"/>
      <c r="N832" s="217"/>
      <c r="O832" s="217"/>
      <c r="P832" s="217"/>
      <c r="Q832" s="217"/>
      <c r="R832" s="217"/>
      <c r="S832" s="217"/>
      <c r="T832" s="218"/>
      <c r="AT832" s="219" t="s">
        <v>152</v>
      </c>
      <c r="AU832" s="219" t="s">
        <v>82</v>
      </c>
      <c r="AV832" s="14" t="s">
        <v>82</v>
      </c>
      <c r="AW832" s="14" t="s">
        <v>35</v>
      </c>
      <c r="AX832" s="14" t="s">
        <v>73</v>
      </c>
      <c r="AY832" s="219" t="s">
        <v>139</v>
      </c>
    </row>
    <row r="833" spans="1:65" s="13" customFormat="1" ht="11.25">
      <c r="B833" s="199"/>
      <c r="C833" s="200"/>
      <c r="D833" s="192" t="s">
        <v>152</v>
      </c>
      <c r="E833" s="201" t="s">
        <v>19</v>
      </c>
      <c r="F833" s="202" t="s">
        <v>1031</v>
      </c>
      <c r="G833" s="200"/>
      <c r="H833" s="201" t="s">
        <v>19</v>
      </c>
      <c r="I833" s="203"/>
      <c r="J833" s="200"/>
      <c r="K833" s="200"/>
      <c r="L833" s="204"/>
      <c r="M833" s="205"/>
      <c r="N833" s="206"/>
      <c r="O833" s="206"/>
      <c r="P833" s="206"/>
      <c r="Q833" s="206"/>
      <c r="R833" s="206"/>
      <c r="S833" s="206"/>
      <c r="T833" s="207"/>
      <c r="AT833" s="208" t="s">
        <v>152</v>
      </c>
      <c r="AU833" s="208" t="s">
        <v>82</v>
      </c>
      <c r="AV833" s="13" t="s">
        <v>80</v>
      </c>
      <c r="AW833" s="13" t="s">
        <v>35</v>
      </c>
      <c r="AX833" s="13" t="s">
        <v>73</v>
      </c>
      <c r="AY833" s="208" t="s">
        <v>139</v>
      </c>
    </row>
    <row r="834" spans="1:65" s="14" customFormat="1" ht="11.25">
      <c r="B834" s="209"/>
      <c r="C834" s="210"/>
      <c r="D834" s="192" t="s">
        <v>152</v>
      </c>
      <c r="E834" s="211" t="s">
        <v>19</v>
      </c>
      <c r="F834" s="212" t="s">
        <v>1032</v>
      </c>
      <c r="G834" s="210"/>
      <c r="H834" s="213">
        <v>21.6</v>
      </c>
      <c r="I834" s="214"/>
      <c r="J834" s="210"/>
      <c r="K834" s="210"/>
      <c r="L834" s="215"/>
      <c r="M834" s="216"/>
      <c r="N834" s="217"/>
      <c r="O834" s="217"/>
      <c r="P834" s="217"/>
      <c r="Q834" s="217"/>
      <c r="R834" s="217"/>
      <c r="S834" s="217"/>
      <c r="T834" s="218"/>
      <c r="AT834" s="219" t="s">
        <v>152</v>
      </c>
      <c r="AU834" s="219" t="s">
        <v>82</v>
      </c>
      <c r="AV834" s="14" t="s">
        <v>82</v>
      </c>
      <c r="AW834" s="14" t="s">
        <v>35</v>
      </c>
      <c r="AX834" s="14" t="s">
        <v>73</v>
      </c>
      <c r="AY834" s="219" t="s">
        <v>139</v>
      </c>
    </row>
    <row r="835" spans="1:65" s="15" customFormat="1" ht="11.25">
      <c r="B835" s="220"/>
      <c r="C835" s="221"/>
      <c r="D835" s="192" t="s">
        <v>152</v>
      </c>
      <c r="E835" s="222" t="s">
        <v>19</v>
      </c>
      <c r="F835" s="223" t="s">
        <v>155</v>
      </c>
      <c r="G835" s="221"/>
      <c r="H835" s="224">
        <v>86.4</v>
      </c>
      <c r="I835" s="225"/>
      <c r="J835" s="221"/>
      <c r="K835" s="221"/>
      <c r="L835" s="226"/>
      <c r="M835" s="227"/>
      <c r="N835" s="228"/>
      <c r="O835" s="228"/>
      <c r="P835" s="228"/>
      <c r="Q835" s="228"/>
      <c r="R835" s="228"/>
      <c r="S835" s="228"/>
      <c r="T835" s="229"/>
      <c r="AT835" s="230" t="s">
        <v>152</v>
      </c>
      <c r="AU835" s="230" t="s">
        <v>82</v>
      </c>
      <c r="AV835" s="15" t="s">
        <v>146</v>
      </c>
      <c r="AW835" s="15" t="s">
        <v>35</v>
      </c>
      <c r="AX835" s="15" t="s">
        <v>80</v>
      </c>
      <c r="AY835" s="230" t="s">
        <v>139</v>
      </c>
    </row>
    <row r="836" spans="1:65" s="2" customFormat="1" ht="24.2" customHeight="1">
      <c r="A836" s="35"/>
      <c r="B836" s="36"/>
      <c r="C836" s="179" t="s">
        <v>1033</v>
      </c>
      <c r="D836" s="179" t="s">
        <v>141</v>
      </c>
      <c r="E836" s="180" t="s">
        <v>1034</v>
      </c>
      <c r="F836" s="181" t="s">
        <v>1035</v>
      </c>
      <c r="G836" s="182" t="s">
        <v>144</v>
      </c>
      <c r="H836" s="183">
        <v>196.44</v>
      </c>
      <c r="I836" s="184"/>
      <c r="J836" s="185">
        <f>ROUND(I836*H836,2)</f>
        <v>0</v>
      </c>
      <c r="K836" s="181" t="s">
        <v>145</v>
      </c>
      <c r="L836" s="40"/>
      <c r="M836" s="186" t="s">
        <v>19</v>
      </c>
      <c r="N836" s="187" t="s">
        <v>44</v>
      </c>
      <c r="O836" s="65"/>
      <c r="P836" s="188">
        <f>O836*H836</f>
        <v>0</v>
      </c>
      <c r="Q836" s="188">
        <v>4.0000000000000002E-4</v>
      </c>
      <c r="R836" s="188">
        <f>Q836*H836</f>
        <v>7.8576000000000007E-2</v>
      </c>
      <c r="S836" s="188">
        <v>0</v>
      </c>
      <c r="T836" s="189">
        <f>S836*H836</f>
        <v>0</v>
      </c>
      <c r="U836" s="35"/>
      <c r="V836" s="35"/>
      <c r="W836" s="35"/>
      <c r="X836" s="35"/>
      <c r="Y836" s="35"/>
      <c r="Z836" s="35"/>
      <c r="AA836" s="35"/>
      <c r="AB836" s="35"/>
      <c r="AC836" s="35"/>
      <c r="AD836" s="35"/>
      <c r="AE836" s="35"/>
      <c r="AR836" s="190" t="s">
        <v>285</v>
      </c>
      <c r="AT836" s="190" t="s">
        <v>141</v>
      </c>
      <c r="AU836" s="190" t="s">
        <v>82</v>
      </c>
      <c r="AY836" s="18" t="s">
        <v>139</v>
      </c>
      <c r="BE836" s="191">
        <f>IF(N836="základní",J836,0)</f>
        <v>0</v>
      </c>
      <c r="BF836" s="191">
        <f>IF(N836="snížená",J836,0)</f>
        <v>0</v>
      </c>
      <c r="BG836" s="191">
        <f>IF(N836="zákl. přenesená",J836,0)</f>
        <v>0</v>
      </c>
      <c r="BH836" s="191">
        <f>IF(N836="sníž. přenesená",J836,0)</f>
        <v>0</v>
      </c>
      <c r="BI836" s="191">
        <f>IF(N836="nulová",J836,0)</f>
        <v>0</v>
      </c>
      <c r="BJ836" s="18" t="s">
        <v>80</v>
      </c>
      <c r="BK836" s="191">
        <f>ROUND(I836*H836,2)</f>
        <v>0</v>
      </c>
      <c r="BL836" s="18" t="s">
        <v>285</v>
      </c>
      <c r="BM836" s="190" t="s">
        <v>1036</v>
      </c>
    </row>
    <row r="837" spans="1:65" s="2" customFormat="1" ht="19.5">
      <c r="A837" s="35"/>
      <c r="B837" s="36"/>
      <c r="C837" s="37"/>
      <c r="D837" s="192" t="s">
        <v>148</v>
      </c>
      <c r="E837" s="37"/>
      <c r="F837" s="193" t="s">
        <v>1037</v>
      </c>
      <c r="G837" s="37"/>
      <c r="H837" s="37"/>
      <c r="I837" s="194"/>
      <c r="J837" s="37"/>
      <c r="K837" s="37"/>
      <c r="L837" s="40"/>
      <c r="M837" s="195"/>
      <c r="N837" s="196"/>
      <c r="O837" s="65"/>
      <c r="P837" s="65"/>
      <c r="Q837" s="65"/>
      <c r="R837" s="65"/>
      <c r="S837" s="65"/>
      <c r="T837" s="66"/>
      <c r="U837" s="35"/>
      <c r="V837" s="35"/>
      <c r="W837" s="35"/>
      <c r="X837" s="35"/>
      <c r="Y837" s="35"/>
      <c r="Z837" s="35"/>
      <c r="AA837" s="35"/>
      <c r="AB837" s="35"/>
      <c r="AC837" s="35"/>
      <c r="AD837" s="35"/>
      <c r="AE837" s="35"/>
      <c r="AT837" s="18" t="s">
        <v>148</v>
      </c>
      <c r="AU837" s="18" t="s">
        <v>82</v>
      </c>
    </row>
    <row r="838" spans="1:65" s="2" customFormat="1" ht="11.25">
      <c r="A838" s="35"/>
      <c r="B838" s="36"/>
      <c r="C838" s="37"/>
      <c r="D838" s="197" t="s">
        <v>150</v>
      </c>
      <c r="E838" s="37"/>
      <c r="F838" s="198" t="s">
        <v>1038</v>
      </c>
      <c r="G838" s="37"/>
      <c r="H838" s="37"/>
      <c r="I838" s="194"/>
      <c r="J838" s="37"/>
      <c r="K838" s="37"/>
      <c r="L838" s="40"/>
      <c r="M838" s="195"/>
      <c r="N838" s="196"/>
      <c r="O838" s="65"/>
      <c r="P838" s="65"/>
      <c r="Q838" s="65"/>
      <c r="R838" s="65"/>
      <c r="S838" s="65"/>
      <c r="T838" s="66"/>
      <c r="U838" s="35"/>
      <c r="V838" s="35"/>
      <c r="W838" s="35"/>
      <c r="X838" s="35"/>
      <c r="Y838" s="35"/>
      <c r="Z838" s="35"/>
      <c r="AA838" s="35"/>
      <c r="AB838" s="35"/>
      <c r="AC838" s="35"/>
      <c r="AD838" s="35"/>
      <c r="AE838" s="35"/>
      <c r="AT838" s="18" t="s">
        <v>150</v>
      </c>
      <c r="AU838" s="18" t="s">
        <v>82</v>
      </c>
    </row>
    <row r="839" spans="1:65" s="13" customFormat="1" ht="22.5">
      <c r="B839" s="199"/>
      <c r="C839" s="200"/>
      <c r="D839" s="192" t="s">
        <v>152</v>
      </c>
      <c r="E839" s="201" t="s">
        <v>19</v>
      </c>
      <c r="F839" s="202" t="s">
        <v>1039</v>
      </c>
      <c r="G839" s="200"/>
      <c r="H839" s="201" t="s">
        <v>19</v>
      </c>
      <c r="I839" s="203"/>
      <c r="J839" s="200"/>
      <c r="K839" s="200"/>
      <c r="L839" s="204"/>
      <c r="M839" s="205"/>
      <c r="N839" s="206"/>
      <c r="O839" s="206"/>
      <c r="P839" s="206"/>
      <c r="Q839" s="206"/>
      <c r="R839" s="206"/>
      <c r="S839" s="206"/>
      <c r="T839" s="207"/>
      <c r="AT839" s="208" t="s">
        <v>152</v>
      </c>
      <c r="AU839" s="208" t="s">
        <v>82</v>
      </c>
      <c r="AV839" s="13" t="s">
        <v>80</v>
      </c>
      <c r="AW839" s="13" t="s">
        <v>35</v>
      </c>
      <c r="AX839" s="13" t="s">
        <v>73</v>
      </c>
      <c r="AY839" s="208" t="s">
        <v>139</v>
      </c>
    </row>
    <row r="840" spans="1:65" s="13" customFormat="1" ht="11.25">
      <c r="B840" s="199"/>
      <c r="C840" s="200"/>
      <c r="D840" s="192" t="s">
        <v>152</v>
      </c>
      <c r="E840" s="201" t="s">
        <v>19</v>
      </c>
      <c r="F840" s="202" t="s">
        <v>1040</v>
      </c>
      <c r="G840" s="200"/>
      <c r="H840" s="201" t="s">
        <v>19</v>
      </c>
      <c r="I840" s="203"/>
      <c r="J840" s="200"/>
      <c r="K840" s="200"/>
      <c r="L840" s="204"/>
      <c r="M840" s="205"/>
      <c r="N840" s="206"/>
      <c r="O840" s="206"/>
      <c r="P840" s="206"/>
      <c r="Q840" s="206"/>
      <c r="R840" s="206"/>
      <c r="S840" s="206"/>
      <c r="T840" s="207"/>
      <c r="AT840" s="208" t="s">
        <v>152</v>
      </c>
      <c r="AU840" s="208" t="s">
        <v>82</v>
      </c>
      <c r="AV840" s="13" t="s">
        <v>80</v>
      </c>
      <c r="AW840" s="13" t="s">
        <v>35</v>
      </c>
      <c r="AX840" s="13" t="s">
        <v>73</v>
      </c>
      <c r="AY840" s="208" t="s">
        <v>139</v>
      </c>
    </row>
    <row r="841" spans="1:65" s="14" customFormat="1" ht="11.25">
      <c r="B841" s="209"/>
      <c r="C841" s="210"/>
      <c r="D841" s="192" t="s">
        <v>152</v>
      </c>
      <c r="E841" s="211" t="s">
        <v>19</v>
      </c>
      <c r="F841" s="212" t="s">
        <v>1041</v>
      </c>
      <c r="G841" s="210"/>
      <c r="H841" s="213">
        <v>123.84</v>
      </c>
      <c r="I841" s="214"/>
      <c r="J841" s="210"/>
      <c r="K841" s="210"/>
      <c r="L841" s="215"/>
      <c r="M841" s="216"/>
      <c r="N841" s="217"/>
      <c r="O841" s="217"/>
      <c r="P841" s="217"/>
      <c r="Q841" s="217"/>
      <c r="R841" s="217"/>
      <c r="S841" s="217"/>
      <c r="T841" s="218"/>
      <c r="AT841" s="219" t="s">
        <v>152</v>
      </c>
      <c r="AU841" s="219" t="s">
        <v>82</v>
      </c>
      <c r="AV841" s="14" t="s">
        <v>82</v>
      </c>
      <c r="AW841" s="14" t="s">
        <v>35</v>
      </c>
      <c r="AX841" s="14" t="s">
        <v>73</v>
      </c>
      <c r="AY841" s="219" t="s">
        <v>139</v>
      </c>
    </row>
    <row r="842" spans="1:65" s="13" customFormat="1" ht="11.25">
      <c r="B842" s="199"/>
      <c r="C842" s="200"/>
      <c r="D842" s="192" t="s">
        <v>152</v>
      </c>
      <c r="E842" s="201" t="s">
        <v>19</v>
      </c>
      <c r="F842" s="202" t="s">
        <v>1042</v>
      </c>
      <c r="G842" s="200"/>
      <c r="H842" s="201" t="s">
        <v>19</v>
      </c>
      <c r="I842" s="203"/>
      <c r="J842" s="200"/>
      <c r="K842" s="200"/>
      <c r="L842" s="204"/>
      <c r="M842" s="205"/>
      <c r="N842" s="206"/>
      <c r="O842" s="206"/>
      <c r="P842" s="206"/>
      <c r="Q842" s="206"/>
      <c r="R842" s="206"/>
      <c r="S842" s="206"/>
      <c r="T842" s="207"/>
      <c r="AT842" s="208" t="s">
        <v>152</v>
      </c>
      <c r="AU842" s="208" t="s">
        <v>82</v>
      </c>
      <c r="AV842" s="13" t="s">
        <v>80</v>
      </c>
      <c r="AW842" s="13" t="s">
        <v>35</v>
      </c>
      <c r="AX842" s="13" t="s">
        <v>73</v>
      </c>
      <c r="AY842" s="208" t="s">
        <v>139</v>
      </c>
    </row>
    <row r="843" spans="1:65" s="14" customFormat="1" ht="11.25">
      <c r="B843" s="209"/>
      <c r="C843" s="210"/>
      <c r="D843" s="192" t="s">
        <v>152</v>
      </c>
      <c r="E843" s="211" t="s">
        <v>19</v>
      </c>
      <c r="F843" s="212" t="s">
        <v>1043</v>
      </c>
      <c r="G843" s="210"/>
      <c r="H843" s="213">
        <v>5.4</v>
      </c>
      <c r="I843" s="214"/>
      <c r="J843" s="210"/>
      <c r="K843" s="210"/>
      <c r="L843" s="215"/>
      <c r="M843" s="216"/>
      <c r="N843" s="217"/>
      <c r="O843" s="217"/>
      <c r="P843" s="217"/>
      <c r="Q843" s="217"/>
      <c r="R843" s="217"/>
      <c r="S843" s="217"/>
      <c r="T843" s="218"/>
      <c r="AT843" s="219" t="s">
        <v>152</v>
      </c>
      <c r="AU843" s="219" t="s">
        <v>82</v>
      </c>
      <c r="AV843" s="14" t="s">
        <v>82</v>
      </c>
      <c r="AW843" s="14" t="s">
        <v>35</v>
      </c>
      <c r="AX843" s="14" t="s">
        <v>73</v>
      </c>
      <c r="AY843" s="219" t="s">
        <v>139</v>
      </c>
    </row>
    <row r="844" spans="1:65" s="13" customFormat="1" ht="11.25">
      <c r="B844" s="199"/>
      <c r="C844" s="200"/>
      <c r="D844" s="192" t="s">
        <v>152</v>
      </c>
      <c r="E844" s="201" t="s">
        <v>19</v>
      </c>
      <c r="F844" s="202" t="s">
        <v>1044</v>
      </c>
      <c r="G844" s="200"/>
      <c r="H844" s="201" t="s">
        <v>19</v>
      </c>
      <c r="I844" s="203"/>
      <c r="J844" s="200"/>
      <c r="K844" s="200"/>
      <c r="L844" s="204"/>
      <c r="M844" s="205"/>
      <c r="N844" s="206"/>
      <c r="O844" s="206"/>
      <c r="P844" s="206"/>
      <c r="Q844" s="206"/>
      <c r="R844" s="206"/>
      <c r="S844" s="206"/>
      <c r="T844" s="207"/>
      <c r="AT844" s="208" t="s">
        <v>152</v>
      </c>
      <c r="AU844" s="208" t="s">
        <v>82</v>
      </c>
      <c r="AV844" s="13" t="s">
        <v>80</v>
      </c>
      <c r="AW844" s="13" t="s">
        <v>35</v>
      </c>
      <c r="AX844" s="13" t="s">
        <v>73</v>
      </c>
      <c r="AY844" s="208" t="s">
        <v>139</v>
      </c>
    </row>
    <row r="845" spans="1:65" s="14" customFormat="1" ht="11.25">
      <c r="B845" s="209"/>
      <c r="C845" s="210"/>
      <c r="D845" s="192" t="s">
        <v>152</v>
      </c>
      <c r="E845" s="211" t="s">
        <v>19</v>
      </c>
      <c r="F845" s="212" t="s">
        <v>1045</v>
      </c>
      <c r="G845" s="210"/>
      <c r="H845" s="213">
        <v>67.2</v>
      </c>
      <c r="I845" s="214"/>
      <c r="J845" s="210"/>
      <c r="K845" s="210"/>
      <c r="L845" s="215"/>
      <c r="M845" s="216"/>
      <c r="N845" s="217"/>
      <c r="O845" s="217"/>
      <c r="P845" s="217"/>
      <c r="Q845" s="217"/>
      <c r="R845" s="217"/>
      <c r="S845" s="217"/>
      <c r="T845" s="218"/>
      <c r="AT845" s="219" t="s">
        <v>152</v>
      </c>
      <c r="AU845" s="219" t="s">
        <v>82</v>
      </c>
      <c r="AV845" s="14" t="s">
        <v>82</v>
      </c>
      <c r="AW845" s="14" t="s">
        <v>35</v>
      </c>
      <c r="AX845" s="14" t="s">
        <v>73</v>
      </c>
      <c r="AY845" s="219" t="s">
        <v>139</v>
      </c>
    </row>
    <row r="846" spans="1:65" s="15" customFormat="1" ht="11.25">
      <c r="B846" s="220"/>
      <c r="C846" s="221"/>
      <c r="D846" s="192" t="s">
        <v>152</v>
      </c>
      <c r="E846" s="222" t="s">
        <v>19</v>
      </c>
      <c r="F846" s="223" t="s">
        <v>155</v>
      </c>
      <c r="G846" s="221"/>
      <c r="H846" s="224">
        <v>196.44</v>
      </c>
      <c r="I846" s="225"/>
      <c r="J846" s="221"/>
      <c r="K846" s="221"/>
      <c r="L846" s="226"/>
      <c r="M846" s="227"/>
      <c r="N846" s="228"/>
      <c r="O846" s="228"/>
      <c r="P846" s="228"/>
      <c r="Q846" s="228"/>
      <c r="R846" s="228"/>
      <c r="S846" s="228"/>
      <c r="T846" s="229"/>
      <c r="AT846" s="230" t="s">
        <v>152</v>
      </c>
      <c r="AU846" s="230" t="s">
        <v>82</v>
      </c>
      <c r="AV846" s="15" t="s">
        <v>146</v>
      </c>
      <c r="AW846" s="15" t="s">
        <v>35</v>
      </c>
      <c r="AX846" s="15" t="s">
        <v>80</v>
      </c>
      <c r="AY846" s="230" t="s">
        <v>139</v>
      </c>
    </row>
    <row r="847" spans="1:65" s="2" customFormat="1" ht="16.5" customHeight="1">
      <c r="A847" s="35"/>
      <c r="B847" s="36"/>
      <c r="C847" s="179" t="s">
        <v>1046</v>
      </c>
      <c r="D847" s="179" t="s">
        <v>141</v>
      </c>
      <c r="E847" s="180" t="s">
        <v>1047</v>
      </c>
      <c r="F847" s="181" t="s">
        <v>1048</v>
      </c>
      <c r="G847" s="182" t="s">
        <v>144</v>
      </c>
      <c r="H847" s="183">
        <v>65.599999999999994</v>
      </c>
      <c r="I847" s="184"/>
      <c r="J847" s="185">
        <f>ROUND(I847*H847,2)</f>
        <v>0</v>
      </c>
      <c r="K847" s="181" t="s">
        <v>145</v>
      </c>
      <c r="L847" s="40"/>
      <c r="M847" s="186" t="s">
        <v>19</v>
      </c>
      <c r="N847" s="187" t="s">
        <v>44</v>
      </c>
      <c r="O847" s="65"/>
      <c r="P847" s="188">
        <f>O847*H847</f>
        <v>0</v>
      </c>
      <c r="Q847" s="188">
        <v>0</v>
      </c>
      <c r="R847" s="188">
        <f>Q847*H847</f>
        <v>0</v>
      </c>
      <c r="S847" s="188">
        <v>0</v>
      </c>
      <c r="T847" s="189">
        <f>S847*H847</f>
        <v>0</v>
      </c>
      <c r="U847" s="35"/>
      <c r="V847" s="35"/>
      <c r="W847" s="35"/>
      <c r="X847" s="35"/>
      <c r="Y847" s="35"/>
      <c r="Z847" s="35"/>
      <c r="AA847" s="35"/>
      <c r="AB847" s="35"/>
      <c r="AC847" s="35"/>
      <c r="AD847" s="35"/>
      <c r="AE847" s="35"/>
      <c r="AR847" s="190" t="s">
        <v>285</v>
      </c>
      <c r="AT847" s="190" t="s">
        <v>141</v>
      </c>
      <c r="AU847" s="190" t="s">
        <v>82</v>
      </c>
      <c r="AY847" s="18" t="s">
        <v>139</v>
      </c>
      <c r="BE847" s="191">
        <f>IF(N847="základní",J847,0)</f>
        <v>0</v>
      </c>
      <c r="BF847" s="191">
        <f>IF(N847="snížená",J847,0)</f>
        <v>0</v>
      </c>
      <c r="BG847" s="191">
        <f>IF(N847="zákl. přenesená",J847,0)</f>
        <v>0</v>
      </c>
      <c r="BH847" s="191">
        <f>IF(N847="sníž. přenesená",J847,0)</f>
        <v>0</v>
      </c>
      <c r="BI847" s="191">
        <f>IF(N847="nulová",J847,0)</f>
        <v>0</v>
      </c>
      <c r="BJ847" s="18" t="s">
        <v>80</v>
      </c>
      <c r="BK847" s="191">
        <f>ROUND(I847*H847,2)</f>
        <v>0</v>
      </c>
      <c r="BL847" s="18" t="s">
        <v>285</v>
      </c>
      <c r="BM847" s="190" t="s">
        <v>1049</v>
      </c>
    </row>
    <row r="848" spans="1:65" s="2" customFormat="1" ht="11.25">
      <c r="A848" s="35"/>
      <c r="B848" s="36"/>
      <c r="C848" s="37"/>
      <c r="D848" s="192" t="s">
        <v>148</v>
      </c>
      <c r="E848" s="37"/>
      <c r="F848" s="193" t="s">
        <v>1050</v>
      </c>
      <c r="G848" s="37"/>
      <c r="H848" s="37"/>
      <c r="I848" s="194"/>
      <c r="J848" s="37"/>
      <c r="K848" s="37"/>
      <c r="L848" s="40"/>
      <c r="M848" s="195"/>
      <c r="N848" s="196"/>
      <c r="O848" s="65"/>
      <c r="P848" s="65"/>
      <c r="Q848" s="65"/>
      <c r="R848" s="65"/>
      <c r="S848" s="65"/>
      <c r="T848" s="66"/>
      <c r="U848" s="35"/>
      <c r="V848" s="35"/>
      <c r="W848" s="35"/>
      <c r="X848" s="35"/>
      <c r="Y848" s="35"/>
      <c r="Z848" s="35"/>
      <c r="AA848" s="35"/>
      <c r="AB848" s="35"/>
      <c r="AC848" s="35"/>
      <c r="AD848" s="35"/>
      <c r="AE848" s="35"/>
      <c r="AT848" s="18" t="s">
        <v>148</v>
      </c>
      <c r="AU848" s="18" t="s">
        <v>82</v>
      </c>
    </row>
    <row r="849" spans="1:65" s="2" customFormat="1" ht="11.25">
      <c r="A849" s="35"/>
      <c r="B849" s="36"/>
      <c r="C849" s="37"/>
      <c r="D849" s="197" t="s">
        <v>150</v>
      </c>
      <c r="E849" s="37"/>
      <c r="F849" s="198" t="s">
        <v>1051</v>
      </c>
      <c r="G849" s="37"/>
      <c r="H849" s="37"/>
      <c r="I849" s="194"/>
      <c r="J849" s="37"/>
      <c r="K849" s="37"/>
      <c r="L849" s="40"/>
      <c r="M849" s="195"/>
      <c r="N849" s="196"/>
      <c r="O849" s="65"/>
      <c r="P849" s="65"/>
      <c r="Q849" s="65"/>
      <c r="R849" s="65"/>
      <c r="S849" s="65"/>
      <c r="T849" s="66"/>
      <c r="U849" s="35"/>
      <c r="V849" s="35"/>
      <c r="W849" s="35"/>
      <c r="X849" s="35"/>
      <c r="Y849" s="35"/>
      <c r="Z849" s="35"/>
      <c r="AA849" s="35"/>
      <c r="AB849" s="35"/>
      <c r="AC849" s="35"/>
      <c r="AD849" s="35"/>
      <c r="AE849" s="35"/>
      <c r="AT849" s="18" t="s">
        <v>150</v>
      </c>
      <c r="AU849" s="18" t="s">
        <v>82</v>
      </c>
    </row>
    <row r="850" spans="1:65" s="13" customFormat="1" ht="11.25">
      <c r="B850" s="199"/>
      <c r="C850" s="200"/>
      <c r="D850" s="192" t="s">
        <v>152</v>
      </c>
      <c r="E850" s="201" t="s">
        <v>19</v>
      </c>
      <c r="F850" s="202" t="s">
        <v>1052</v>
      </c>
      <c r="G850" s="200"/>
      <c r="H850" s="201" t="s">
        <v>19</v>
      </c>
      <c r="I850" s="203"/>
      <c r="J850" s="200"/>
      <c r="K850" s="200"/>
      <c r="L850" s="204"/>
      <c r="M850" s="205"/>
      <c r="N850" s="206"/>
      <c r="O850" s="206"/>
      <c r="P850" s="206"/>
      <c r="Q850" s="206"/>
      <c r="R850" s="206"/>
      <c r="S850" s="206"/>
      <c r="T850" s="207"/>
      <c r="AT850" s="208" t="s">
        <v>152</v>
      </c>
      <c r="AU850" s="208" t="s">
        <v>82</v>
      </c>
      <c r="AV850" s="13" t="s">
        <v>80</v>
      </c>
      <c r="AW850" s="13" t="s">
        <v>35</v>
      </c>
      <c r="AX850" s="13" t="s">
        <v>73</v>
      </c>
      <c r="AY850" s="208" t="s">
        <v>139</v>
      </c>
    </row>
    <row r="851" spans="1:65" s="13" customFormat="1" ht="11.25">
      <c r="B851" s="199"/>
      <c r="C851" s="200"/>
      <c r="D851" s="192" t="s">
        <v>152</v>
      </c>
      <c r="E851" s="201" t="s">
        <v>19</v>
      </c>
      <c r="F851" s="202" t="s">
        <v>1053</v>
      </c>
      <c r="G851" s="200"/>
      <c r="H851" s="201" t="s">
        <v>19</v>
      </c>
      <c r="I851" s="203"/>
      <c r="J851" s="200"/>
      <c r="K851" s="200"/>
      <c r="L851" s="204"/>
      <c r="M851" s="205"/>
      <c r="N851" s="206"/>
      <c r="O851" s="206"/>
      <c r="P851" s="206"/>
      <c r="Q851" s="206"/>
      <c r="R851" s="206"/>
      <c r="S851" s="206"/>
      <c r="T851" s="207"/>
      <c r="AT851" s="208" t="s">
        <v>152</v>
      </c>
      <c r="AU851" s="208" t="s">
        <v>82</v>
      </c>
      <c r="AV851" s="13" t="s">
        <v>80</v>
      </c>
      <c r="AW851" s="13" t="s">
        <v>35</v>
      </c>
      <c r="AX851" s="13" t="s">
        <v>73</v>
      </c>
      <c r="AY851" s="208" t="s">
        <v>139</v>
      </c>
    </row>
    <row r="852" spans="1:65" s="14" customFormat="1" ht="11.25">
      <c r="B852" s="209"/>
      <c r="C852" s="210"/>
      <c r="D852" s="192" t="s">
        <v>152</v>
      </c>
      <c r="E852" s="211" t="s">
        <v>19</v>
      </c>
      <c r="F852" s="212" t="s">
        <v>1054</v>
      </c>
      <c r="G852" s="210"/>
      <c r="H852" s="213">
        <v>4.4800000000000004</v>
      </c>
      <c r="I852" s="214"/>
      <c r="J852" s="210"/>
      <c r="K852" s="210"/>
      <c r="L852" s="215"/>
      <c r="M852" s="216"/>
      <c r="N852" s="217"/>
      <c r="O852" s="217"/>
      <c r="P852" s="217"/>
      <c r="Q852" s="217"/>
      <c r="R852" s="217"/>
      <c r="S852" s="217"/>
      <c r="T852" s="218"/>
      <c r="AT852" s="219" t="s">
        <v>152</v>
      </c>
      <c r="AU852" s="219" t="s">
        <v>82</v>
      </c>
      <c r="AV852" s="14" t="s">
        <v>82</v>
      </c>
      <c r="AW852" s="14" t="s">
        <v>35</v>
      </c>
      <c r="AX852" s="14" t="s">
        <v>73</v>
      </c>
      <c r="AY852" s="219" t="s">
        <v>139</v>
      </c>
    </row>
    <row r="853" spans="1:65" s="13" customFormat="1" ht="11.25">
      <c r="B853" s="199"/>
      <c r="C853" s="200"/>
      <c r="D853" s="192" t="s">
        <v>152</v>
      </c>
      <c r="E853" s="201" t="s">
        <v>19</v>
      </c>
      <c r="F853" s="202" t="s">
        <v>1055</v>
      </c>
      <c r="G853" s="200"/>
      <c r="H853" s="201" t="s">
        <v>19</v>
      </c>
      <c r="I853" s="203"/>
      <c r="J853" s="200"/>
      <c r="K853" s="200"/>
      <c r="L853" s="204"/>
      <c r="M853" s="205"/>
      <c r="N853" s="206"/>
      <c r="O853" s="206"/>
      <c r="P853" s="206"/>
      <c r="Q853" s="206"/>
      <c r="R853" s="206"/>
      <c r="S853" s="206"/>
      <c r="T853" s="207"/>
      <c r="AT853" s="208" t="s">
        <v>152</v>
      </c>
      <c r="AU853" s="208" t="s">
        <v>82</v>
      </c>
      <c r="AV853" s="13" t="s">
        <v>80</v>
      </c>
      <c r="AW853" s="13" t="s">
        <v>35</v>
      </c>
      <c r="AX853" s="13" t="s">
        <v>73</v>
      </c>
      <c r="AY853" s="208" t="s">
        <v>139</v>
      </c>
    </row>
    <row r="854" spans="1:65" s="14" customFormat="1" ht="11.25">
      <c r="B854" s="209"/>
      <c r="C854" s="210"/>
      <c r="D854" s="192" t="s">
        <v>152</v>
      </c>
      <c r="E854" s="211" t="s">
        <v>19</v>
      </c>
      <c r="F854" s="212" t="s">
        <v>1056</v>
      </c>
      <c r="G854" s="210"/>
      <c r="H854" s="213">
        <v>12.6</v>
      </c>
      <c r="I854" s="214"/>
      <c r="J854" s="210"/>
      <c r="K854" s="210"/>
      <c r="L854" s="215"/>
      <c r="M854" s="216"/>
      <c r="N854" s="217"/>
      <c r="O854" s="217"/>
      <c r="P854" s="217"/>
      <c r="Q854" s="217"/>
      <c r="R854" s="217"/>
      <c r="S854" s="217"/>
      <c r="T854" s="218"/>
      <c r="AT854" s="219" t="s">
        <v>152</v>
      </c>
      <c r="AU854" s="219" t="s">
        <v>82</v>
      </c>
      <c r="AV854" s="14" t="s">
        <v>82</v>
      </c>
      <c r="AW854" s="14" t="s">
        <v>35</v>
      </c>
      <c r="AX854" s="14" t="s">
        <v>73</v>
      </c>
      <c r="AY854" s="219" t="s">
        <v>139</v>
      </c>
    </row>
    <row r="855" spans="1:65" s="13" customFormat="1" ht="11.25">
      <c r="B855" s="199"/>
      <c r="C855" s="200"/>
      <c r="D855" s="192" t="s">
        <v>152</v>
      </c>
      <c r="E855" s="201" t="s">
        <v>19</v>
      </c>
      <c r="F855" s="202" t="s">
        <v>1057</v>
      </c>
      <c r="G855" s="200"/>
      <c r="H855" s="201" t="s">
        <v>19</v>
      </c>
      <c r="I855" s="203"/>
      <c r="J855" s="200"/>
      <c r="K855" s="200"/>
      <c r="L855" s="204"/>
      <c r="M855" s="205"/>
      <c r="N855" s="206"/>
      <c r="O855" s="206"/>
      <c r="P855" s="206"/>
      <c r="Q855" s="206"/>
      <c r="R855" s="206"/>
      <c r="S855" s="206"/>
      <c r="T855" s="207"/>
      <c r="AT855" s="208" t="s">
        <v>152</v>
      </c>
      <c r="AU855" s="208" t="s">
        <v>82</v>
      </c>
      <c r="AV855" s="13" t="s">
        <v>80</v>
      </c>
      <c r="AW855" s="13" t="s">
        <v>35</v>
      </c>
      <c r="AX855" s="13" t="s">
        <v>73</v>
      </c>
      <c r="AY855" s="208" t="s">
        <v>139</v>
      </c>
    </row>
    <row r="856" spans="1:65" s="14" customFormat="1" ht="11.25">
      <c r="B856" s="209"/>
      <c r="C856" s="210"/>
      <c r="D856" s="192" t="s">
        <v>152</v>
      </c>
      <c r="E856" s="211" t="s">
        <v>19</v>
      </c>
      <c r="F856" s="212" t="s">
        <v>1058</v>
      </c>
      <c r="G856" s="210"/>
      <c r="H856" s="213">
        <v>3.52</v>
      </c>
      <c r="I856" s="214"/>
      <c r="J856" s="210"/>
      <c r="K856" s="210"/>
      <c r="L856" s="215"/>
      <c r="M856" s="216"/>
      <c r="N856" s="217"/>
      <c r="O856" s="217"/>
      <c r="P856" s="217"/>
      <c r="Q856" s="217"/>
      <c r="R856" s="217"/>
      <c r="S856" s="217"/>
      <c r="T856" s="218"/>
      <c r="AT856" s="219" t="s">
        <v>152</v>
      </c>
      <c r="AU856" s="219" t="s">
        <v>82</v>
      </c>
      <c r="AV856" s="14" t="s">
        <v>82</v>
      </c>
      <c r="AW856" s="14" t="s">
        <v>35</v>
      </c>
      <c r="AX856" s="14" t="s">
        <v>73</v>
      </c>
      <c r="AY856" s="219" t="s">
        <v>139</v>
      </c>
    </row>
    <row r="857" spans="1:65" s="13" customFormat="1" ht="11.25">
      <c r="B857" s="199"/>
      <c r="C857" s="200"/>
      <c r="D857" s="192" t="s">
        <v>152</v>
      </c>
      <c r="E857" s="201" t="s">
        <v>19</v>
      </c>
      <c r="F857" s="202" t="s">
        <v>1029</v>
      </c>
      <c r="G857" s="200"/>
      <c r="H857" s="201" t="s">
        <v>19</v>
      </c>
      <c r="I857" s="203"/>
      <c r="J857" s="200"/>
      <c r="K857" s="200"/>
      <c r="L857" s="204"/>
      <c r="M857" s="205"/>
      <c r="N857" s="206"/>
      <c r="O857" s="206"/>
      <c r="P857" s="206"/>
      <c r="Q857" s="206"/>
      <c r="R857" s="206"/>
      <c r="S857" s="206"/>
      <c r="T857" s="207"/>
      <c r="AT857" s="208" t="s">
        <v>152</v>
      </c>
      <c r="AU857" s="208" t="s">
        <v>82</v>
      </c>
      <c r="AV857" s="13" t="s">
        <v>80</v>
      </c>
      <c r="AW857" s="13" t="s">
        <v>35</v>
      </c>
      <c r="AX857" s="13" t="s">
        <v>73</v>
      </c>
      <c r="AY857" s="208" t="s">
        <v>139</v>
      </c>
    </row>
    <row r="858" spans="1:65" s="14" customFormat="1" ht="11.25">
      <c r="B858" s="209"/>
      <c r="C858" s="210"/>
      <c r="D858" s="192" t="s">
        <v>152</v>
      </c>
      <c r="E858" s="211" t="s">
        <v>19</v>
      </c>
      <c r="F858" s="212" t="s">
        <v>1059</v>
      </c>
      <c r="G858" s="210"/>
      <c r="H858" s="213">
        <v>27</v>
      </c>
      <c r="I858" s="214"/>
      <c r="J858" s="210"/>
      <c r="K858" s="210"/>
      <c r="L858" s="215"/>
      <c r="M858" s="216"/>
      <c r="N858" s="217"/>
      <c r="O858" s="217"/>
      <c r="P858" s="217"/>
      <c r="Q858" s="217"/>
      <c r="R858" s="217"/>
      <c r="S858" s="217"/>
      <c r="T858" s="218"/>
      <c r="AT858" s="219" t="s">
        <v>152</v>
      </c>
      <c r="AU858" s="219" t="s">
        <v>82</v>
      </c>
      <c r="AV858" s="14" t="s">
        <v>82</v>
      </c>
      <c r="AW858" s="14" t="s">
        <v>35</v>
      </c>
      <c r="AX858" s="14" t="s">
        <v>73</v>
      </c>
      <c r="AY858" s="219" t="s">
        <v>139</v>
      </c>
    </row>
    <row r="859" spans="1:65" s="13" customFormat="1" ht="11.25">
      <c r="B859" s="199"/>
      <c r="C859" s="200"/>
      <c r="D859" s="192" t="s">
        <v>152</v>
      </c>
      <c r="E859" s="201" t="s">
        <v>19</v>
      </c>
      <c r="F859" s="202" t="s">
        <v>1031</v>
      </c>
      <c r="G859" s="200"/>
      <c r="H859" s="201" t="s">
        <v>19</v>
      </c>
      <c r="I859" s="203"/>
      <c r="J859" s="200"/>
      <c r="K859" s="200"/>
      <c r="L859" s="204"/>
      <c r="M859" s="205"/>
      <c r="N859" s="206"/>
      <c r="O859" s="206"/>
      <c r="P859" s="206"/>
      <c r="Q859" s="206"/>
      <c r="R859" s="206"/>
      <c r="S859" s="206"/>
      <c r="T859" s="207"/>
      <c r="AT859" s="208" t="s">
        <v>152</v>
      </c>
      <c r="AU859" s="208" t="s">
        <v>82</v>
      </c>
      <c r="AV859" s="13" t="s">
        <v>80</v>
      </c>
      <c r="AW859" s="13" t="s">
        <v>35</v>
      </c>
      <c r="AX859" s="13" t="s">
        <v>73</v>
      </c>
      <c r="AY859" s="208" t="s">
        <v>139</v>
      </c>
    </row>
    <row r="860" spans="1:65" s="14" customFormat="1" ht="11.25">
      <c r="B860" s="209"/>
      <c r="C860" s="210"/>
      <c r="D860" s="192" t="s">
        <v>152</v>
      </c>
      <c r="E860" s="211" t="s">
        <v>19</v>
      </c>
      <c r="F860" s="212" t="s">
        <v>1060</v>
      </c>
      <c r="G860" s="210"/>
      <c r="H860" s="213">
        <v>18</v>
      </c>
      <c r="I860" s="214"/>
      <c r="J860" s="210"/>
      <c r="K860" s="210"/>
      <c r="L860" s="215"/>
      <c r="M860" s="216"/>
      <c r="N860" s="217"/>
      <c r="O860" s="217"/>
      <c r="P860" s="217"/>
      <c r="Q860" s="217"/>
      <c r="R860" s="217"/>
      <c r="S860" s="217"/>
      <c r="T860" s="218"/>
      <c r="AT860" s="219" t="s">
        <v>152</v>
      </c>
      <c r="AU860" s="219" t="s">
        <v>82</v>
      </c>
      <c r="AV860" s="14" t="s">
        <v>82</v>
      </c>
      <c r="AW860" s="14" t="s">
        <v>35</v>
      </c>
      <c r="AX860" s="14" t="s">
        <v>73</v>
      </c>
      <c r="AY860" s="219" t="s">
        <v>139</v>
      </c>
    </row>
    <row r="861" spans="1:65" s="15" customFormat="1" ht="11.25">
      <c r="B861" s="220"/>
      <c r="C861" s="221"/>
      <c r="D861" s="192" t="s">
        <v>152</v>
      </c>
      <c r="E861" s="222" t="s">
        <v>19</v>
      </c>
      <c r="F861" s="223" t="s">
        <v>155</v>
      </c>
      <c r="G861" s="221"/>
      <c r="H861" s="224">
        <v>65.599999999999994</v>
      </c>
      <c r="I861" s="225"/>
      <c r="J861" s="221"/>
      <c r="K861" s="221"/>
      <c r="L861" s="226"/>
      <c r="M861" s="227"/>
      <c r="N861" s="228"/>
      <c r="O861" s="228"/>
      <c r="P861" s="228"/>
      <c r="Q861" s="228"/>
      <c r="R861" s="228"/>
      <c r="S861" s="228"/>
      <c r="T861" s="229"/>
      <c r="AT861" s="230" t="s">
        <v>152</v>
      </c>
      <c r="AU861" s="230" t="s">
        <v>82</v>
      </c>
      <c r="AV861" s="15" t="s">
        <v>146</v>
      </c>
      <c r="AW861" s="15" t="s">
        <v>35</v>
      </c>
      <c r="AX861" s="15" t="s">
        <v>80</v>
      </c>
      <c r="AY861" s="230" t="s">
        <v>139</v>
      </c>
    </row>
    <row r="862" spans="1:65" s="2" customFormat="1" ht="16.5" customHeight="1">
      <c r="A862" s="35"/>
      <c r="B862" s="36"/>
      <c r="C862" s="179" t="s">
        <v>1061</v>
      </c>
      <c r="D862" s="179" t="s">
        <v>141</v>
      </c>
      <c r="E862" s="180" t="s">
        <v>1062</v>
      </c>
      <c r="F862" s="181" t="s">
        <v>1063</v>
      </c>
      <c r="G862" s="182" t="s">
        <v>144</v>
      </c>
      <c r="H862" s="183">
        <v>81.849999999999994</v>
      </c>
      <c r="I862" s="184"/>
      <c r="J862" s="185">
        <f>ROUND(I862*H862,2)</f>
        <v>0</v>
      </c>
      <c r="K862" s="181" t="s">
        <v>145</v>
      </c>
      <c r="L862" s="40"/>
      <c r="M862" s="186" t="s">
        <v>19</v>
      </c>
      <c r="N862" s="187" t="s">
        <v>44</v>
      </c>
      <c r="O862" s="65"/>
      <c r="P862" s="188">
        <f>O862*H862</f>
        <v>0</v>
      </c>
      <c r="Q862" s="188">
        <v>0</v>
      </c>
      <c r="R862" s="188">
        <f>Q862*H862</f>
        <v>0</v>
      </c>
      <c r="S862" s="188">
        <v>0</v>
      </c>
      <c r="T862" s="189">
        <f>S862*H862</f>
        <v>0</v>
      </c>
      <c r="U862" s="35"/>
      <c r="V862" s="35"/>
      <c r="W862" s="35"/>
      <c r="X862" s="35"/>
      <c r="Y862" s="35"/>
      <c r="Z862" s="35"/>
      <c r="AA862" s="35"/>
      <c r="AB862" s="35"/>
      <c r="AC862" s="35"/>
      <c r="AD862" s="35"/>
      <c r="AE862" s="35"/>
      <c r="AR862" s="190" t="s">
        <v>285</v>
      </c>
      <c r="AT862" s="190" t="s">
        <v>141</v>
      </c>
      <c r="AU862" s="190" t="s">
        <v>82</v>
      </c>
      <c r="AY862" s="18" t="s">
        <v>139</v>
      </c>
      <c r="BE862" s="191">
        <f>IF(N862="základní",J862,0)</f>
        <v>0</v>
      </c>
      <c r="BF862" s="191">
        <f>IF(N862="snížená",J862,0)</f>
        <v>0</v>
      </c>
      <c r="BG862" s="191">
        <f>IF(N862="zákl. přenesená",J862,0)</f>
        <v>0</v>
      </c>
      <c r="BH862" s="191">
        <f>IF(N862="sníž. přenesená",J862,0)</f>
        <v>0</v>
      </c>
      <c r="BI862" s="191">
        <f>IF(N862="nulová",J862,0)</f>
        <v>0</v>
      </c>
      <c r="BJ862" s="18" t="s">
        <v>80</v>
      </c>
      <c r="BK862" s="191">
        <f>ROUND(I862*H862,2)</f>
        <v>0</v>
      </c>
      <c r="BL862" s="18" t="s">
        <v>285</v>
      </c>
      <c r="BM862" s="190" t="s">
        <v>1064</v>
      </c>
    </row>
    <row r="863" spans="1:65" s="2" customFormat="1" ht="11.25">
      <c r="A863" s="35"/>
      <c r="B863" s="36"/>
      <c r="C863" s="37"/>
      <c r="D863" s="192" t="s">
        <v>148</v>
      </c>
      <c r="E863" s="37"/>
      <c r="F863" s="193" t="s">
        <v>1065</v>
      </c>
      <c r="G863" s="37"/>
      <c r="H863" s="37"/>
      <c r="I863" s="194"/>
      <c r="J863" s="37"/>
      <c r="K863" s="37"/>
      <c r="L863" s="40"/>
      <c r="M863" s="195"/>
      <c r="N863" s="196"/>
      <c r="O863" s="65"/>
      <c r="P863" s="65"/>
      <c r="Q863" s="65"/>
      <c r="R863" s="65"/>
      <c r="S863" s="65"/>
      <c r="T863" s="66"/>
      <c r="U863" s="35"/>
      <c r="V863" s="35"/>
      <c r="W863" s="35"/>
      <c r="X863" s="35"/>
      <c r="Y863" s="35"/>
      <c r="Z863" s="35"/>
      <c r="AA863" s="35"/>
      <c r="AB863" s="35"/>
      <c r="AC863" s="35"/>
      <c r="AD863" s="35"/>
      <c r="AE863" s="35"/>
      <c r="AT863" s="18" t="s">
        <v>148</v>
      </c>
      <c r="AU863" s="18" t="s">
        <v>82</v>
      </c>
    </row>
    <row r="864" spans="1:65" s="2" customFormat="1" ht="11.25">
      <c r="A864" s="35"/>
      <c r="B864" s="36"/>
      <c r="C864" s="37"/>
      <c r="D864" s="197" t="s">
        <v>150</v>
      </c>
      <c r="E864" s="37"/>
      <c r="F864" s="198" t="s">
        <v>1066</v>
      </c>
      <c r="G864" s="37"/>
      <c r="H864" s="37"/>
      <c r="I864" s="194"/>
      <c r="J864" s="37"/>
      <c r="K864" s="37"/>
      <c r="L864" s="40"/>
      <c r="M864" s="195"/>
      <c r="N864" s="196"/>
      <c r="O864" s="65"/>
      <c r="P864" s="65"/>
      <c r="Q864" s="65"/>
      <c r="R864" s="65"/>
      <c r="S864" s="65"/>
      <c r="T864" s="66"/>
      <c r="U864" s="35"/>
      <c r="V864" s="35"/>
      <c r="W864" s="35"/>
      <c r="X864" s="35"/>
      <c r="Y864" s="35"/>
      <c r="Z864" s="35"/>
      <c r="AA864" s="35"/>
      <c r="AB864" s="35"/>
      <c r="AC864" s="35"/>
      <c r="AD864" s="35"/>
      <c r="AE864" s="35"/>
      <c r="AT864" s="18" t="s">
        <v>150</v>
      </c>
      <c r="AU864" s="18" t="s">
        <v>82</v>
      </c>
    </row>
    <row r="865" spans="1:65" s="13" customFormat="1" ht="11.25">
      <c r="B865" s="199"/>
      <c r="C865" s="200"/>
      <c r="D865" s="192" t="s">
        <v>152</v>
      </c>
      <c r="E865" s="201" t="s">
        <v>19</v>
      </c>
      <c r="F865" s="202" t="s">
        <v>1067</v>
      </c>
      <c r="G865" s="200"/>
      <c r="H865" s="201" t="s">
        <v>19</v>
      </c>
      <c r="I865" s="203"/>
      <c r="J865" s="200"/>
      <c r="K865" s="200"/>
      <c r="L865" s="204"/>
      <c r="M865" s="205"/>
      <c r="N865" s="206"/>
      <c r="O865" s="206"/>
      <c r="P865" s="206"/>
      <c r="Q865" s="206"/>
      <c r="R865" s="206"/>
      <c r="S865" s="206"/>
      <c r="T865" s="207"/>
      <c r="AT865" s="208" t="s">
        <v>152</v>
      </c>
      <c r="AU865" s="208" t="s">
        <v>82</v>
      </c>
      <c r="AV865" s="13" t="s">
        <v>80</v>
      </c>
      <c r="AW865" s="13" t="s">
        <v>35</v>
      </c>
      <c r="AX865" s="13" t="s">
        <v>73</v>
      </c>
      <c r="AY865" s="208" t="s">
        <v>139</v>
      </c>
    </row>
    <row r="866" spans="1:65" s="14" customFormat="1" ht="11.25">
      <c r="B866" s="209"/>
      <c r="C866" s="210"/>
      <c r="D866" s="192" t="s">
        <v>152</v>
      </c>
      <c r="E866" s="211" t="s">
        <v>19</v>
      </c>
      <c r="F866" s="212" t="s">
        <v>1068</v>
      </c>
      <c r="G866" s="210"/>
      <c r="H866" s="213">
        <v>81.849999999999994</v>
      </c>
      <c r="I866" s="214"/>
      <c r="J866" s="210"/>
      <c r="K866" s="210"/>
      <c r="L866" s="215"/>
      <c r="M866" s="216"/>
      <c r="N866" s="217"/>
      <c r="O866" s="217"/>
      <c r="P866" s="217"/>
      <c r="Q866" s="217"/>
      <c r="R866" s="217"/>
      <c r="S866" s="217"/>
      <c r="T866" s="218"/>
      <c r="AT866" s="219" t="s">
        <v>152</v>
      </c>
      <c r="AU866" s="219" t="s">
        <v>82</v>
      </c>
      <c r="AV866" s="14" t="s">
        <v>82</v>
      </c>
      <c r="AW866" s="14" t="s">
        <v>35</v>
      </c>
      <c r="AX866" s="14" t="s">
        <v>73</v>
      </c>
      <c r="AY866" s="219" t="s">
        <v>139</v>
      </c>
    </row>
    <row r="867" spans="1:65" s="15" customFormat="1" ht="11.25">
      <c r="B867" s="220"/>
      <c r="C867" s="221"/>
      <c r="D867" s="192" t="s">
        <v>152</v>
      </c>
      <c r="E867" s="222" t="s">
        <v>19</v>
      </c>
      <c r="F867" s="223" t="s">
        <v>155</v>
      </c>
      <c r="G867" s="221"/>
      <c r="H867" s="224">
        <v>81.849999999999994</v>
      </c>
      <c r="I867" s="225"/>
      <c r="J867" s="221"/>
      <c r="K867" s="221"/>
      <c r="L867" s="226"/>
      <c r="M867" s="227"/>
      <c r="N867" s="228"/>
      <c r="O867" s="228"/>
      <c r="P867" s="228"/>
      <c r="Q867" s="228"/>
      <c r="R867" s="228"/>
      <c r="S867" s="228"/>
      <c r="T867" s="229"/>
      <c r="AT867" s="230" t="s">
        <v>152</v>
      </c>
      <c r="AU867" s="230" t="s">
        <v>82</v>
      </c>
      <c r="AV867" s="15" t="s">
        <v>146</v>
      </c>
      <c r="AW867" s="15" t="s">
        <v>35</v>
      </c>
      <c r="AX867" s="15" t="s">
        <v>80</v>
      </c>
      <c r="AY867" s="230" t="s">
        <v>139</v>
      </c>
    </row>
    <row r="868" spans="1:65" s="2" customFormat="1" ht="21.75" customHeight="1">
      <c r="A868" s="35"/>
      <c r="B868" s="36"/>
      <c r="C868" s="231" t="s">
        <v>1069</v>
      </c>
      <c r="D868" s="231" t="s">
        <v>227</v>
      </c>
      <c r="E868" s="232" t="s">
        <v>1070</v>
      </c>
      <c r="F868" s="233" t="s">
        <v>1071</v>
      </c>
      <c r="G868" s="234" t="s">
        <v>344</v>
      </c>
      <c r="H868" s="235">
        <v>17.399000000000001</v>
      </c>
      <c r="I868" s="236"/>
      <c r="J868" s="237">
        <f>ROUND(I868*H868,2)</f>
        <v>0</v>
      </c>
      <c r="K868" s="233" t="s">
        <v>145</v>
      </c>
      <c r="L868" s="238"/>
      <c r="M868" s="239" t="s">
        <v>19</v>
      </c>
      <c r="N868" s="240" t="s">
        <v>44</v>
      </c>
      <c r="O868" s="65"/>
      <c r="P868" s="188">
        <f>O868*H868</f>
        <v>0</v>
      </c>
      <c r="Q868" s="188">
        <v>1E-3</v>
      </c>
      <c r="R868" s="188">
        <f>Q868*H868</f>
        <v>1.7399000000000001E-2</v>
      </c>
      <c r="S868" s="188">
        <v>0</v>
      </c>
      <c r="T868" s="189">
        <f>S868*H868</f>
        <v>0</v>
      </c>
      <c r="U868" s="35"/>
      <c r="V868" s="35"/>
      <c r="W868" s="35"/>
      <c r="X868" s="35"/>
      <c r="Y868" s="35"/>
      <c r="Z868" s="35"/>
      <c r="AA868" s="35"/>
      <c r="AB868" s="35"/>
      <c r="AC868" s="35"/>
      <c r="AD868" s="35"/>
      <c r="AE868" s="35"/>
      <c r="AR868" s="190" t="s">
        <v>406</v>
      </c>
      <c r="AT868" s="190" t="s">
        <v>227</v>
      </c>
      <c r="AU868" s="190" t="s">
        <v>82</v>
      </c>
      <c r="AY868" s="18" t="s">
        <v>139</v>
      </c>
      <c r="BE868" s="191">
        <f>IF(N868="základní",J868,0)</f>
        <v>0</v>
      </c>
      <c r="BF868" s="191">
        <f>IF(N868="snížená",J868,0)</f>
        <v>0</v>
      </c>
      <c r="BG868" s="191">
        <f>IF(N868="zákl. přenesená",J868,0)</f>
        <v>0</v>
      </c>
      <c r="BH868" s="191">
        <f>IF(N868="sníž. přenesená",J868,0)</f>
        <v>0</v>
      </c>
      <c r="BI868" s="191">
        <f>IF(N868="nulová",J868,0)</f>
        <v>0</v>
      </c>
      <c r="BJ868" s="18" t="s">
        <v>80</v>
      </c>
      <c r="BK868" s="191">
        <f>ROUND(I868*H868,2)</f>
        <v>0</v>
      </c>
      <c r="BL868" s="18" t="s">
        <v>285</v>
      </c>
      <c r="BM868" s="190" t="s">
        <v>1072</v>
      </c>
    </row>
    <row r="869" spans="1:65" s="2" customFormat="1" ht="11.25">
      <c r="A869" s="35"/>
      <c r="B869" s="36"/>
      <c r="C869" s="37"/>
      <c r="D869" s="192" t="s">
        <v>148</v>
      </c>
      <c r="E869" s="37"/>
      <c r="F869" s="193" t="s">
        <v>1071</v>
      </c>
      <c r="G869" s="37"/>
      <c r="H869" s="37"/>
      <c r="I869" s="194"/>
      <c r="J869" s="37"/>
      <c r="K869" s="37"/>
      <c r="L869" s="40"/>
      <c r="M869" s="195"/>
      <c r="N869" s="196"/>
      <c r="O869" s="65"/>
      <c r="P869" s="65"/>
      <c r="Q869" s="65"/>
      <c r="R869" s="65"/>
      <c r="S869" s="65"/>
      <c r="T869" s="66"/>
      <c r="U869" s="35"/>
      <c r="V869" s="35"/>
      <c r="W869" s="35"/>
      <c r="X869" s="35"/>
      <c r="Y869" s="35"/>
      <c r="Z869" s="35"/>
      <c r="AA869" s="35"/>
      <c r="AB869" s="35"/>
      <c r="AC869" s="35"/>
      <c r="AD869" s="35"/>
      <c r="AE869" s="35"/>
      <c r="AT869" s="18" t="s">
        <v>148</v>
      </c>
      <c r="AU869" s="18" t="s">
        <v>82</v>
      </c>
    </row>
    <row r="870" spans="1:65" s="14" customFormat="1" ht="11.25">
      <c r="B870" s="209"/>
      <c r="C870" s="210"/>
      <c r="D870" s="192" t="s">
        <v>152</v>
      </c>
      <c r="E870" s="211" t="s">
        <v>19</v>
      </c>
      <c r="F870" s="212" t="s">
        <v>1073</v>
      </c>
      <c r="G870" s="210"/>
      <c r="H870" s="213">
        <v>147.44999999999999</v>
      </c>
      <c r="I870" s="214"/>
      <c r="J870" s="210"/>
      <c r="K870" s="210"/>
      <c r="L870" s="215"/>
      <c r="M870" s="216"/>
      <c r="N870" s="217"/>
      <c r="O870" s="217"/>
      <c r="P870" s="217"/>
      <c r="Q870" s="217"/>
      <c r="R870" s="217"/>
      <c r="S870" s="217"/>
      <c r="T870" s="218"/>
      <c r="AT870" s="219" t="s">
        <v>152</v>
      </c>
      <c r="AU870" s="219" t="s">
        <v>82</v>
      </c>
      <c r="AV870" s="14" t="s">
        <v>82</v>
      </c>
      <c r="AW870" s="14" t="s">
        <v>35</v>
      </c>
      <c r="AX870" s="14" t="s">
        <v>73</v>
      </c>
      <c r="AY870" s="219" t="s">
        <v>139</v>
      </c>
    </row>
    <row r="871" spans="1:65" s="14" customFormat="1" ht="11.25">
      <c r="B871" s="209"/>
      <c r="C871" s="210"/>
      <c r="D871" s="192" t="s">
        <v>152</v>
      </c>
      <c r="E871" s="211" t="s">
        <v>19</v>
      </c>
      <c r="F871" s="212" t="s">
        <v>1074</v>
      </c>
      <c r="G871" s="210"/>
      <c r="H871" s="213">
        <v>17.399000000000001</v>
      </c>
      <c r="I871" s="214"/>
      <c r="J871" s="210"/>
      <c r="K871" s="210"/>
      <c r="L871" s="215"/>
      <c r="M871" s="216"/>
      <c r="N871" s="217"/>
      <c r="O871" s="217"/>
      <c r="P871" s="217"/>
      <c r="Q871" s="217"/>
      <c r="R871" s="217"/>
      <c r="S871" s="217"/>
      <c r="T871" s="218"/>
      <c r="AT871" s="219" t="s">
        <v>152</v>
      </c>
      <c r="AU871" s="219" t="s">
        <v>82</v>
      </c>
      <c r="AV871" s="14" t="s">
        <v>82</v>
      </c>
      <c r="AW871" s="14" t="s">
        <v>35</v>
      </c>
      <c r="AX871" s="14" t="s">
        <v>80</v>
      </c>
      <c r="AY871" s="219" t="s">
        <v>139</v>
      </c>
    </row>
    <row r="872" spans="1:65" s="2" customFormat="1" ht="21.75" customHeight="1">
      <c r="A872" s="35"/>
      <c r="B872" s="36"/>
      <c r="C872" s="179" t="s">
        <v>1075</v>
      </c>
      <c r="D872" s="179" t="s">
        <v>141</v>
      </c>
      <c r="E872" s="180" t="s">
        <v>1076</v>
      </c>
      <c r="F872" s="181" t="s">
        <v>1077</v>
      </c>
      <c r="G872" s="182" t="s">
        <v>158</v>
      </c>
      <c r="H872" s="183">
        <v>26.44</v>
      </c>
      <c r="I872" s="184"/>
      <c r="J872" s="185">
        <f>ROUND(I872*H872,2)</f>
        <v>0</v>
      </c>
      <c r="K872" s="181" t="s">
        <v>145</v>
      </c>
      <c r="L872" s="40"/>
      <c r="M872" s="186" t="s">
        <v>19</v>
      </c>
      <c r="N872" s="187" t="s">
        <v>44</v>
      </c>
      <c r="O872" s="65"/>
      <c r="P872" s="188">
        <f>O872*H872</f>
        <v>0</v>
      </c>
      <c r="Q872" s="188">
        <v>4.0000000000000003E-5</v>
      </c>
      <c r="R872" s="188">
        <f>Q872*H872</f>
        <v>1.0576000000000001E-3</v>
      </c>
      <c r="S872" s="188">
        <v>0</v>
      </c>
      <c r="T872" s="189">
        <f>S872*H872</f>
        <v>0</v>
      </c>
      <c r="U872" s="35"/>
      <c r="V872" s="35"/>
      <c r="W872" s="35"/>
      <c r="X872" s="35"/>
      <c r="Y872" s="35"/>
      <c r="Z872" s="35"/>
      <c r="AA872" s="35"/>
      <c r="AB872" s="35"/>
      <c r="AC872" s="35"/>
      <c r="AD872" s="35"/>
      <c r="AE872" s="35"/>
      <c r="AR872" s="190" t="s">
        <v>285</v>
      </c>
      <c r="AT872" s="190" t="s">
        <v>141</v>
      </c>
      <c r="AU872" s="190" t="s">
        <v>82</v>
      </c>
      <c r="AY872" s="18" t="s">
        <v>139</v>
      </c>
      <c r="BE872" s="191">
        <f>IF(N872="základní",J872,0)</f>
        <v>0</v>
      </c>
      <c r="BF872" s="191">
        <f>IF(N872="snížená",J872,0)</f>
        <v>0</v>
      </c>
      <c r="BG872" s="191">
        <f>IF(N872="zákl. přenesená",J872,0)</f>
        <v>0</v>
      </c>
      <c r="BH872" s="191">
        <f>IF(N872="sníž. přenesená",J872,0)</f>
        <v>0</v>
      </c>
      <c r="BI872" s="191">
        <f>IF(N872="nulová",J872,0)</f>
        <v>0</v>
      </c>
      <c r="BJ872" s="18" t="s">
        <v>80</v>
      </c>
      <c r="BK872" s="191">
        <f>ROUND(I872*H872,2)</f>
        <v>0</v>
      </c>
      <c r="BL872" s="18" t="s">
        <v>285</v>
      </c>
      <c r="BM872" s="190" t="s">
        <v>1078</v>
      </c>
    </row>
    <row r="873" spans="1:65" s="2" customFormat="1" ht="19.5">
      <c r="A873" s="35"/>
      <c r="B873" s="36"/>
      <c r="C873" s="37"/>
      <c r="D873" s="192" t="s">
        <v>148</v>
      </c>
      <c r="E873" s="37"/>
      <c r="F873" s="193" t="s">
        <v>1079</v>
      </c>
      <c r="G873" s="37"/>
      <c r="H873" s="37"/>
      <c r="I873" s="194"/>
      <c r="J873" s="37"/>
      <c r="K873" s="37"/>
      <c r="L873" s="40"/>
      <c r="M873" s="195"/>
      <c r="N873" s="196"/>
      <c r="O873" s="65"/>
      <c r="P873" s="65"/>
      <c r="Q873" s="65"/>
      <c r="R873" s="65"/>
      <c r="S873" s="65"/>
      <c r="T873" s="66"/>
      <c r="U873" s="35"/>
      <c r="V873" s="35"/>
      <c r="W873" s="35"/>
      <c r="X873" s="35"/>
      <c r="Y873" s="35"/>
      <c r="Z873" s="35"/>
      <c r="AA873" s="35"/>
      <c r="AB873" s="35"/>
      <c r="AC873" s="35"/>
      <c r="AD873" s="35"/>
      <c r="AE873" s="35"/>
      <c r="AT873" s="18" t="s">
        <v>148</v>
      </c>
      <c r="AU873" s="18" t="s">
        <v>82</v>
      </c>
    </row>
    <row r="874" spans="1:65" s="2" customFormat="1" ht="11.25">
      <c r="A874" s="35"/>
      <c r="B874" s="36"/>
      <c r="C874" s="37"/>
      <c r="D874" s="197" t="s">
        <v>150</v>
      </c>
      <c r="E874" s="37"/>
      <c r="F874" s="198" t="s">
        <v>1080</v>
      </c>
      <c r="G874" s="37"/>
      <c r="H874" s="37"/>
      <c r="I874" s="194"/>
      <c r="J874" s="37"/>
      <c r="K874" s="37"/>
      <c r="L874" s="40"/>
      <c r="M874" s="195"/>
      <c r="N874" s="196"/>
      <c r="O874" s="65"/>
      <c r="P874" s="65"/>
      <c r="Q874" s="65"/>
      <c r="R874" s="65"/>
      <c r="S874" s="65"/>
      <c r="T874" s="66"/>
      <c r="U874" s="35"/>
      <c r="V874" s="35"/>
      <c r="W874" s="35"/>
      <c r="X874" s="35"/>
      <c r="Y874" s="35"/>
      <c r="Z874" s="35"/>
      <c r="AA874" s="35"/>
      <c r="AB874" s="35"/>
      <c r="AC874" s="35"/>
      <c r="AD874" s="35"/>
      <c r="AE874" s="35"/>
      <c r="AT874" s="18" t="s">
        <v>150</v>
      </c>
      <c r="AU874" s="18" t="s">
        <v>82</v>
      </c>
    </row>
    <row r="875" spans="1:65" s="13" customFormat="1" ht="22.5">
      <c r="B875" s="199"/>
      <c r="C875" s="200"/>
      <c r="D875" s="192" t="s">
        <v>152</v>
      </c>
      <c r="E875" s="201" t="s">
        <v>19</v>
      </c>
      <c r="F875" s="202" t="s">
        <v>1081</v>
      </c>
      <c r="G875" s="200"/>
      <c r="H875" s="201" t="s">
        <v>19</v>
      </c>
      <c r="I875" s="203"/>
      <c r="J875" s="200"/>
      <c r="K875" s="200"/>
      <c r="L875" s="204"/>
      <c r="M875" s="205"/>
      <c r="N875" s="206"/>
      <c r="O875" s="206"/>
      <c r="P875" s="206"/>
      <c r="Q875" s="206"/>
      <c r="R875" s="206"/>
      <c r="S875" s="206"/>
      <c r="T875" s="207"/>
      <c r="AT875" s="208" t="s">
        <v>152</v>
      </c>
      <c r="AU875" s="208" t="s">
        <v>82</v>
      </c>
      <c r="AV875" s="13" t="s">
        <v>80</v>
      </c>
      <c r="AW875" s="13" t="s">
        <v>35</v>
      </c>
      <c r="AX875" s="13" t="s">
        <v>73</v>
      </c>
      <c r="AY875" s="208" t="s">
        <v>139</v>
      </c>
    </row>
    <row r="876" spans="1:65" s="14" customFormat="1" ht="11.25">
      <c r="B876" s="209"/>
      <c r="C876" s="210"/>
      <c r="D876" s="192" t="s">
        <v>152</v>
      </c>
      <c r="E876" s="211" t="s">
        <v>19</v>
      </c>
      <c r="F876" s="212" t="s">
        <v>772</v>
      </c>
      <c r="G876" s="210"/>
      <c r="H876" s="213">
        <v>12.64</v>
      </c>
      <c r="I876" s="214"/>
      <c r="J876" s="210"/>
      <c r="K876" s="210"/>
      <c r="L876" s="215"/>
      <c r="M876" s="216"/>
      <c r="N876" s="217"/>
      <c r="O876" s="217"/>
      <c r="P876" s="217"/>
      <c r="Q876" s="217"/>
      <c r="R876" s="217"/>
      <c r="S876" s="217"/>
      <c r="T876" s="218"/>
      <c r="AT876" s="219" t="s">
        <v>152</v>
      </c>
      <c r="AU876" s="219" t="s">
        <v>82</v>
      </c>
      <c r="AV876" s="14" t="s">
        <v>82</v>
      </c>
      <c r="AW876" s="14" t="s">
        <v>35</v>
      </c>
      <c r="AX876" s="14" t="s">
        <v>73</v>
      </c>
      <c r="AY876" s="219" t="s">
        <v>139</v>
      </c>
    </row>
    <row r="877" spans="1:65" s="13" customFormat="1" ht="11.25">
      <c r="B877" s="199"/>
      <c r="C877" s="200"/>
      <c r="D877" s="192" t="s">
        <v>152</v>
      </c>
      <c r="E877" s="201" t="s">
        <v>19</v>
      </c>
      <c r="F877" s="202" t="s">
        <v>1082</v>
      </c>
      <c r="G877" s="200"/>
      <c r="H877" s="201" t="s">
        <v>19</v>
      </c>
      <c r="I877" s="203"/>
      <c r="J877" s="200"/>
      <c r="K877" s="200"/>
      <c r="L877" s="204"/>
      <c r="M877" s="205"/>
      <c r="N877" s="206"/>
      <c r="O877" s="206"/>
      <c r="P877" s="206"/>
      <c r="Q877" s="206"/>
      <c r="R877" s="206"/>
      <c r="S877" s="206"/>
      <c r="T877" s="207"/>
      <c r="AT877" s="208" t="s">
        <v>152</v>
      </c>
      <c r="AU877" s="208" t="s">
        <v>82</v>
      </c>
      <c r="AV877" s="13" t="s">
        <v>80</v>
      </c>
      <c r="AW877" s="13" t="s">
        <v>35</v>
      </c>
      <c r="AX877" s="13" t="s">
        <v>73</v>
      </c>
      <c r="AY877" s="208" t="s">
        <v>139</v>
      </c>
    </row>
    <row r="878" spans="1:65" s="14" customFormat="1" ht="11.25">
      <c r="B878" s="209"/>
      <c r="C878" s="210"/>
      <c r="D878" s="192" t="s">
        <v>152</v>
      </c>
      <c r="E878" s="211" t="s">
        <v>19</v>
      </c>
      <c r="F878" s="212" t="s">
        <v>774</v>
      </c>
      <c r="G878" s="210"/>
      <c r="H878" s="213">
        <v>13.8</v>
      </c>
      <c r="I878" s="214"/>
      <c r="J878" s="210"/>
      <c r="K878" s="210"/>
      <c r="L878" s="215"/>
      <c r="M878" s="216"/>
      <c r="N878" s="217"/>
      <c r="O878" s="217"/>
      <c r="P878" s="217"/>
      <c r="Q878" s="217"/>
      <c r="R878" s="217"/>
      <c r="S878" s="217"/>
      <c r="T878" s="218"/>
      <c r="AT878" s="219" t="s">
        <v>152</v>
      </c>
      <c r="AU878" s="219" t="s">
        <v>82</v>
      </c>
      <c r="AV878" s="14" t="s">
        <v>82</v>
      </c>
      <c r="AW878" s="14" t="s">
        <v>35</v>
      </c>
      <c r="AX878" s="14" t="s">
        <v>73</v>
      </c>
      <c r="AY878" s="219" t="s">
        <v>139</v>
      </c>
    </row>
    <row r="879" spans="1:65" s="15" customFormat="1" ht="11.25">
      <c r="B879" s="220"/>
      <c r="C879" s="221"/>
      <c r="D879" s="192" t="s">
        <v>152</v>
      </c>
      <c r="E879" s="222" t="s">
        <v>19</v>
      </c>
      <c r="F879" s="223" t="s">
        <v>155</v>
      </c>
      <c r="G879" s="221"/>
      <c r="H879" s="224">
        <v>26.44</v>
      </c>
      <c r="I879" s="225"/>
      <c r="J879" s="221"/>
      <c r="K879" s="221"/>
      <c r="L879" s="226"/>
      <c r="M879" s="227"/>
      <c r="N879" s="228"/>
      <c r="O879" s="228"/>
      <c r="P879" s="228"/>
      <c r="Q879" s="228"/>
      <c r="R879" s="228"/>
      <c r="S879" s="228"/>
      <c r="T879" s="229"/>
      <c r="AT879" s="230" t="s">
        <v>152</v>
      </c>
      <c r="AU879" s="230" t="s">
        <v>82</v>
      </c>
      <c r="AV879" s="15" t="s">
        <v>146</v>
      </c>
      <c r="AW879" s="15" t="s">
        <v>35</v>
      </c>
      <c r="AX879" s="15" t="s">
        <v>80</v>
      </c>
      <c r="AY879" s="230" t="s">
        <v>139</v>
      </c>
    </row>
    <row r="880" spans="1:65" s="2" customFormat="1" ht="24.2" customHeight="1">
      <c r="A880" s="35"/>
      <c r="B880" s="36"/>
      <c r="C880" s="231" t="s">
        <v>1083</v>
      </c>
      <c r="D880" s="231" t="s">
        <v>227</v>
      </c>
      <c r="E880" s="232" t="s">
        <v>1084</v>
      </c>
      <c r="F880" s="233" t="s">
        <v>1085</v>
      </c>
      <c r="G880" s="234" t="s">
        <v>158</v>
      </c>
      <c r="H880" s="235">
        <v>30.405999999999999</v>
      </c>
      <c r="I880" s="236"/>
      <c r="J880" s="237">
        <f>ROUND(I880*H880,2)</f>
        <v>0</v>
      </c>
      <c r="K880" s="233" t="s">
        <v>319</v>
      </c>
      <c r="L880" s="238"/>
      <c r="M880" s="239" t="s">
        <v>19</v>
      </c>
      <c r="N880" s="240" t="s">
        <v>44</v>
      </c>
      <c r="O880" s="65"/>
      <c r="P880" s="188">
        <f>O880*H880</f>
        <v>0</v>
      </c>
      <c r="Q880" s="188">
        <v>1.8000000000000001E-4</v>
      </c>
      <c r="R880" s="188">
        <f>Q880*H880</f>
        <v>5.47308E-3</v>
      </c>
      <c r="S880" s="188">
        <v>0</v>
      </c>
      <c r="T880" s="189">
        <f>S880*H880</f>
        <v>0</v>
      </c>
      <c r="U880" s="35"/>
      <c r="V880" s="35"/>
      <c r="W880" s="35"/>
      <c r="X880" s="35"/>
      <c r="Y880" s="35"/>
      <c r="Z880" s="35"/>
      <c r="AA880" s="35"/>
      <c r="AB880" s="35"/>
      <c r="AC880" s="35"/>
      <c r="AD880" s="35"/>
      <c r="AE880" s="35"/>
      <c r="AR880" s="190" t="s">
        <v>406</v>
      </c>
      <c r="AT880" s="190" t="s">
        <v>227</v>
      </c>
      <c r="AU880" s="190" t="s">
        <v>82</v>
      </c>
      <c r="AY880" s="18" t="s">
        <v>139</v>
      </c>
      <c r="BE880" s="191">
        <f>IF(N880="základní",J880,0)</f>
        <v>0</v>
      </c>
      <c r="BF880" s="191">
        <f>IF(N880="snížená",J880,0)</f>
        <v>0</v>
      </c>
      <c r="BG880" s="191">
        <f>IF(N880="zákl. přenesená",J880,0)</f>
        <v>0</v>
      </c>
      <c r="BH880" s="191">
        <f>IF(N880="sníž. přenesená",J880,0)</f>
        <v>0</v>
      </c>
      <c r="BI880" s="191">
        <f>IF(N880="nulová",J880,0)</f>
        <v>0</v>
      </c>
      <c r="BJ880" s="18" t="s">
        <v>80</v>
      </c>
      <c r="BK880" s="191">
        <f>ROUND(I880*H880,2)</f>
        <v>0</v>
      </c>
      <c r="BL880" s="18" t="s">
        <v>285</v>
      </c>
      <c r="BM880" s="190" t="s">
        <v>1086</v>
      </c>
    </row>
    <row r="881" spans="1:65" s="2" customFormat="1" ht="11.25">
      <c r="A881" s="35"/>
      <c r="B881" s="36"/>
      <c r="C881" s="37"/>
      <c r="D881" s="192" t="s">
        <v>148</v>
      </c>
      <c r="E881" s="37"/>
      <c r="F881" s="193" t="s">
        <v>1087</v>
      </c>
      <c r="G881" s="37"/>
      <c r="H881" s="37"/>
      <c r="I881" s="194"/>
      <c r="J881" s="37"/>
      <c r="K881" s="37"/>
      <c r="L881" s="40"/>
      <c r="M881" s="195"/>
      <c r="N881" s="196"/>
      <c r="O881" s="65"/>
      <c r="P881" s="65"/>
      <c r="Q881" s="65"/>
      <c r="R881" s="65"/>
      <c r="S881" s="65"/>
      <c r="T881" s="66"/>
      <c r="U881" s="35"/>
      <c r="V881" s="35"/>
      <c r="W881" s="35"/>
      <c r="X881" s="35"/>
      <c r="Y881" s="35"/>
      <c r="Z881" s="35"/>
      <c r="AA881" s="35"/>
      <c r="AB881" s="35"/>
      <c r="AC881" s="35"/>
      <c r="AD881" s="35"/>
      <c r="AE881" s="35"/>
      <c r="AT881" s="18" t="s">
        <v>148</v>
      </c>
      <c r="AU881" s="18" t="s">
        <v>82</v>
      </c>
    </row>
    <row r="882" spans="1:65" s="13" customFormat="1" ht="22.5">
      <c r="B882" s="199"/>
      <c r="C882" s="200"/>
      <c r="D882" s="192" t="s">
        <v>152</v>
      </c>
      <c r="E882" s="201" t="s">
        <v>19</v>
      </c>
      <c r="F882" s="202" t="s">
        <v>1081</v>
      </c>
      <c r="G882" s="200"/>
      <c r="H882" s="201" t="s">
        <v>19</v>
      </c>
      <c r="I882" s="203"/>
      <c r="J882" s="200"/>
      <c r="K882" s="200"/>
      <c r="L882" s="204"/>
      <c r="M882" s="205"/>
      <c r="N882" s="206"/>
      <c r="O882" s="206"/>
      <c r="P882" s="206"/>
      <c r="Q882" s="206"/>
      <c r="R882" s="206"/>
      <c r="S882" s="206"/>
      <c r="T882" s="207"/>
      <c r="AT882" s="208" t="s">
        <v>152</v>
      </c>
      <c r="AU882" s="208" t="s">
        <v>82</v>
      </c>
      <c r="AV882" s="13" t="s">
        <v>80</v>
      </c>
      <c r="AW882" s="13" t="s">
        <v>35</v>
      </c>
      <c r="AX882" s="13" t="s">
        <v>73</v>
      </c>
      <c r="AY882" s="208" t="s">
        <v>139</v>
      </c>
    </row>
    <row r="883" spans="1:65" s="14" customFormat="1" ht="11.25">
      <c r="B883" s="209"/>
      <c r="C883" s="210"/>
      <c r="D883" s="192" t="s">
        <v>152</v>
      </c>
      <c r="E883" s="211" t="s">
        <v>19</v>
      </c>
      <c r="F883" s="212" t="s">
        <v>772</v>
      </c>
      <c r="G883" s="210"/>
      <c r="H883" s="213">
        <v>12.64</v>
      </c>
      <c r="I883" s="214"/>
      <c r="J883" s="210"/>
      <c r="K883" s="210"/>
      <c r="L883" s="215"/>
      <c r="M883" s="216"/>
      <c r="N883" s="217"/>
      <c r="O883" s="217"/>
      <c r="P883" s="217"/>
      <c r="Q883" s="217"/>
      <c r="R883" s="217"/>
      <c r="S883" s="217"/>
      <c r="T883" s="218"/>
      <c r="AT883" s="219" t="s">
        <v>152</v>
      </c>
      <c r="AU883" s="219" t="s">
        <v>82</v>
      </c>
      <c r="AV883" s="14" t="s">
        <v>82</v>
      </c>
      <c r="AW883" s="14" t="s">
        <v>35</v>
      </c>
      <c r="AX883" s="14" t="s">
        <v>73</v>
      </c>
      <c r="AY883" s="219" t="s">
        <v>139</v>
      </c>
    </row>
    <row r="884" spans="1:65" s="13" customFormat="1" ht="11.25">
      <c r="B884" s="199"/>
      <c r="C884" s="200"/>
      <c r="D884" s="192" t="s">
        <v>152</v>
      </c>
      <c r="E884" s="201" t="s">
        <v>19</v>
      </c>
      <c r="F884" s="202" t="s">
        <v>1082</v>
      </c>
      <c r="G884" s="200"/>
      <c r="H884" s="201" t="s">
        <v>19</v>
      </c>
      <c r="I884" s="203"/>
      <c r="J884" s="200"/>
      <c r="K884" s="200"/>
      <c r="L884" s="204"/>
      <c r="M884" s="205"/>
      <c r="N884" s="206"/>
      <c r="O884" s="206"/>
      <c r="P884" s="206"/>
      <c r="Q884" s="206"/>
      <c r="R884" s="206"/>
      <c r="S884" s="206"/>
      <c r="T884" s="207"/>
      <c r="AT884" s="208" t="s">
        <v>152</v>
      </c>
      <c r="AU884" s="208" t="s">
        <v>82</v>
      </c>
      <c r="AV884" s="13" t="s">
        <v>80</v>
      </c>
      <c r="AW884" s="13" t="s">
        <v>35</v>
      </c>
      <c r="AX884" s="13" t="s">
        <v>73</v>
      </c>
      <c r="AY884" s="208" t="s">
        <v>139</v>
      </c>
    </row>
    <row r="885" spans="1:65" s="14" customFormat="1" ht="11.25">
      <c r="B885" s="209"/>
      <c r="C885" s="210"/>
      <c r="D885" s="192" t="s">
        <v>152</v>
      </c>
      <c r="E885" s="211" t="s">
        <v>19</v>
      </c>
      <c r="F885" s="212" t="s">
        <v>774</v>
      </c>
      <c r="G885" s="210"/>
      <c r="H885" s="213">
        <v>13.8</v>
      </c>
      <c r="I885" s="214"/>
      <c r="J885" s="210"/>
      <c r="K885" s="210"/>
      <c r="L885" s="215"/>
      <c r="M885" s="216"/>
      <c r="N885" s="217"/>
      <c r="O885" s="217"/>
      <c r="P885" s="217"/>
      <c r="Q885" s="217"/>
      <c r="R885" s="217"/>
      <c r="S885" s="217"/>
      <c r="T885" s="218"/>
      <c r="AT885" s="219" t="s">
        <v>152</v>
      </c>
      <c r="AU885" s="219" t="s">
        <v>82</v>
      </c>
      <c r="AV885" s="14" t="s">
        <v>82</v>
      </c>
      <c r="AW885" s="14" t="s">
        <v>35</v>
      </c>
      <c r="AX885" s="14" t="s">
        <v>73</v>
      </c>
      <c r="AY885" s="219" t="s">
        <v>139</v>
      </c>
    </row>
    <row r="886" spans="1:65" s="15" customFormat="1" ht="11.25">
      <c r="B886" s="220"/>
      <c r="C886" s="221"/>
      <c r="D886" s="192" t="s">
        <v>152</v>
      </c>
      <c r="E886" s="222" t="s">
        <v>19</v>
      </c>
      <c r="F886" s="223" t="s">
        <v>155</v>
      </c>
      <c r="G886" s="221"/>
      <c r="H886" s="224">
        <v>26.44</v>
      </c>
      <c r="I886" s="225"/>
      <c r="J886" s="221"/>
      <c r="K886" s="221"/>
      <c r="L886" s="226"/>
      <c r="M886" s="227"/>
      <c r="N886" s="228"/>
      <c r="O886" s="228"/>
      <c r="P886" s="228"/>
      <c r="Q886" s="228"/>
      <c r="R886" s="228"/>
      <c r="S886" s="228"/>
      <c r="T886" s="229"/>
      <c r="AT886" s="230" t="s">
        <v>152</v>
      </c>
      <c r="AU886" s="230" t="s">
        <v>82</v>
      </c>
      <c r="AV886" s="15" t="s">
        <v>146</v>
      </c>
      <c r="AW886" s="15" t="s">
        <v>35</v>
      </c>
      <c r="AX886" s="15" t="s">
        <v>73</v>
      </c>
      <c r="AY886" s="230" t="s">
        <v>139</v>
      </c>
    </row>
    <row r="887" spans="1:65" s="14" customFormat="1" ht="11.25">
      <c r="B887" s="209"/>
      <c r="C887" s="210"/>
      <c r="D887" s="192" t="s">
        <v>152</v>
      </c>
      <c r="E887" s="211" t="s">
        <v>19</v>
      </c>
      <c r="F887" s="212" t="s">
        <v>1088</v>
      </c>
      <c r="G887" s="210"/>
      <c r="H887" s="213">
        <v>30.405999999999999</v>
      </c>
      <c r="I887" s="214"/>
      <c r="J887" s="210"/>
      <c r="K887" s="210"/>
      <c r="L887" s="215"/>
      <c r="M887" s="216"/>
      <c r="N887" s="217"/>
      <c r="O887" s="217"/>
      <c r="P887" s="217"/>
      <c r="Q887" s="217"/>
      <c r="R887" s="217"/>
      <c r="S887" s="217"/>
      <c r="T887" s="218"/>
      <c r="AT887" s="219" t="s">
        <v>152</v>
      </c>
      <c r="AU887" s="219" t="s">
        <v>82</v>
      </c>
      <c r="AV887" s="14" t="s">
        <v>82</v>
      </c>
      <c r="AW887" s="14" t="s">
        <v>35</v>
      </c>
      <c r="AX887" s="14" t="s">
        <v>80</v>
      </c>
      <c r="AY887" s="219" t="s">
        <v>139</v>
      </c>
    </row>
    <row r="888" spans="1:65" s="2" customFormat="1" ht="24.2" customHeight="1">
      <c r="A888" s="35"/>
      <c r="B888" s="36"/>
      <c r="C888" s="231" t="s">
        <v>1089</v>
      </c>
      <c r="D888" s="231" t="s">
        <v>227</v>
      </c>
      <c r="E888" s="232" t="s">
        <v>1090</v>
      </c>
      <c r="F888" s="233" t="s">
        <v>1091</v>
      </c>
      <c r="G888" s="234" t="s">
        <v>524</v>
      </c>
      <c r="H888" s="235">
        <v>91</v>
      </c>
      <c r="I888" s="236"/>
      <c r="J888" s="237">
        <f>ROUND(I888*H888,2)</f>
        <v>0</v>
      </c>
      <c r="K888" s="233" t="s">
        <v>145</v>
      </c>
      <c r="L888" s="238"/>
      <c r="M888" s="239" t="s">
        <v>19</v>
      </c>
      <c r="N888" s="240" t="s">
        <v>44</v>
      </c>
      <c r="O888" s="65"/>
      <c r="P888" s="188">
        <f>O888*H888</f>
        <v>0</v>
      </c>
      <c r="Q888" s="188">
        <v>1.0000000000000001E-5</v>
      </c>
      <c r="R888" s="188">
        <f>Q888*H888</f>
        <v>9.1000000000000011E-4</v>
      </c>
      <c r="S888" s="188">
        <v>0</v>
      </c>
      <c r="T888" s="189">
        <f>S888*H888</f>
        <v>0</v>
      </c>
      <c r="U888" s="35"/>
      <c r="V888" s="35"/>
      <c r="W888" s="35"/>
      <c r="X888" s="35"/>
      <c r="Y888" s="35"/>
      <c r="Z888" s="35"/>
      <c r="AA888" s="35"/>
      <c r="AB888" s="35"/>
      <c r="AC888" s="35"/>
      <c r="AD888" s="35"/>
      <c r="AE888" s="35"/>
      <c r="AR888" s="190" t="s">
        <v>406</v>
      </c>
      <c r="AT888" s="190" t="s">
        <v>227</v>
      </c>
      <c r="AU888" s="190" t="s">
        <v>82</v>
      </c>
      <c r="AY888" s="18" t="s">
        <v>139</v>
      </c>
      <c r="BE888" s="191">
        <f>IF(N888="základní",J888,0)</f>
        <v>0</v>
      </c>
      <c r="BF888" s="191">
        <f>IF(N888="snížená",J888,0)</f>
        <v>0</v>
      </c>
      <c r="BG888" s="191">
        <f>IF(N888="zákl. přenesená",J888,0)</f>
        <v>0</v>
      </c>
      <c r="BH888" s="191">
        <f>IF(N888="sníž. přenesená",J888,0)</f>
        <v>0</v>
      </c>
      <c r="BI888" s="191">
        <f>IF(N888="nulová",J888,0)</f>
        <v>0</v>
      </c>
      <c r="BJ888" s="18" t="s">
        <v>80</v>
      </c>
      <c r="BK888" s="191">
        <f>ROUND(I888*H888,2)</f>
        <v>0</v>
      </c>
      <c r="BL888" s="18" t="s">
        <v>285</v>
      </c>
      <c r="BM888" s="190" t="s">
        <v>1092</v>
      </c>
    </row>
    <row r="889" spans="1:65" s="2" customFormat="1" ht="19.5">
      <c r="A889" s="35"/>
      <c r="B889" s="36"/>
      <c r="C889" s="37"/>
      <c r="D889" s="192" t="s">
        <v>148</v>
      </c>
      <c r="E889" s="37"/>
      <c r="F889" s="193" t="s">
        <v>1091</v>
      </c>
      <c r="G889" s="37"/>
      <c r="H889" s="37"/>
      <c r="I889" s="194"/>
      <c r="J889" s="37"/>
      <c r="K889" s="37"/>
      <c r="L889" s="40"/>
      <c r="M889" s="195"/>
      <c r="N889" s="196"/>
      <c r="O889" s="65"/>
      <c r="P889" s="65"/>
      <c r="Q889" s="65"/>
      <c r="R889" s="65"/>
      <c r="S889" s="65"/>
      <c r="T889" s="66"/>
      <c r="U889" s="35"/>
      <c r="V889" s="35"/>
      <c r="W889" s="35"/>
      <c r="X889" s="35"/>
      <c r="Y889" s="35"/>
      <c r="Z889" s="35"/>
      <c r="AA889" s="35"/>
      <c r="AB889" s="35"/>
      <c r="AC889" s="35"/>
      <c r="AD889" s="35"/>
      <c r="AE889" s="35"/>
      <c r="AT889" s="18" t="s">
        <v>148</v>
      </c>
      <c r="AU889" s="18" t="s">
        <v>82</v>
      </c>
    </row>
    <row r="890" spans="1:65" s="13" customFormat="1" ht="11.25">
      <c r="B890" s="199"/>
      <c r="C890" s="200"/>
      <c r="D890" s="192" t="s">
        <v>152</v>
      </c>
      <c r="E890" s="201" t="s">
        <v>19</v>
      </c>
      <c r="F890" s="202" t="s">
        <v>1093</v>
      </c>
      <c r="G890" s="200"/>
      <c r="H890" s="201" t="s">
        <v>19</v>
      </c>
      <c r="I890" s="203"/>
      <c r="J890" s="200"/>
      <c r="K890" s="200"/>
      <c r="L890" s="204"/>
      <c r="M890" s="205"/>
      <c r="N890" s="206"/>
      <c r="O890" s="206"/>
      <c r="P890" s="206"/>
      <c r="Q890" s="206"/>
      <c r="R890" s="206"/>
      <c r="S890" s="206"/>
      <c r="T890" s="207"/>
      <c r="AT890" s="208" t="s">
        <v>152</v>
      </c>
      <c r="AU890" s="208" t="s">
        <v>82</v>
      </c>
      <c r="AV890" s="13" t="s">
        <v>80</v>
      </c>
      <c r="AW890" s="13" t="s">
        <v>35</v>
      </c>
      <c r="AX890" s="13" t="s">
        <v>73</v>
      </c>
      <c r="AY890" s="208" t="s">
        <v>139</v>
      </c>
    </row>
    <row r="891" spans="1:65" s="13" customFormat="1" ht="22.5">
      <c r="B891" s="199"/>
      <c r="C891" s="200"/>
      <c r="D891" s="192" t="s">
        <v>152</v>
      </c>
      <c r="E891" s="201" t="s">
        <v>19</v>
      </c>
      <c r="F891" s="202" t="s">
        <v>1081</v>
      </c>
      <c r="G891" s="200"/>
      <c r="H891" s="201" t="s">
        <v>19</v>
      </c>
      <c r="I891" s="203"/>
      <c r="J891" s="200"/>
      <c r="K891" s="200"/>
      <c r="L891" s="204"/>
      <c r="M891" s="205"/>
      <c r="N891" s="206"/>
      <c r="O891" s="206"/>
      <c r="P891" s="206"/>
      <c r="Q891" s="206"/>
      <c r="R891" s="206"/>
      <c r="S891" s="206"/>
      <c r="T891" s="207"/>
      <c r="AT891" s="208" t="s">
        <v>152</v>
      </c>
      <c r="AU891" s="208" t="s">
        <v>82</v>
      </c>
      <c r="AV891" s="13" t="s">
        <v>80</v>
      </c>
      <c r="AW891" s="13" t="s">
        <v>35</v>
      </c>
      <c r="AX891" s="13" t="s">
        <v>73</v>
      </c>
      <c r="AY891" s="208" t="s">
        <v>139</v>
      </c>
    </row>
    <row r="892" spans="1:65" s="14" customFormat="1" ht="11.25">
      <c r="B892" s="209"/>
      <c r="C892" s="210"/>
      <c r="D892" s="192" t="s">
        <v>152</v>
      </c>
      <c r="E892" s="211" t="s">
        <v>19</v>
      </c>
      <c r="F892" s="212" t="s">
        <v>1094</v>
      </c>
      <c r="G892" s="210"/>
      <c r="H892" s="213">
        <v>44</v>
      </c>
      <c r="I892" s="214"/>
      <c r="J892" s="210"/>
      <c r="K892" s="210"/>
      <c r="L892" s="215"/>
      <c r="M892" s="216"/>
      <c r="N892" s="217"/>
      <c r="O892" s="217"/>
      <c r="P892" s="217"/>
      <c r="Q892" s="217"/>
      <c r="R892" s="217"/>
      <c r="S892" s="217"/>
      <c r="T892" s="218"/>
      <c r="AT892" s="219" t="s">
        <v>152</v>
      </c>
      <c r="AU892" s="219" t="s">
        <v>82</v>
      </c>
      <c r="AV892" s="14" t="s">
        <v>82</v>
      </c>
      <c r="AW892" s="14" t="s">
        <v>35</v>
      </c>
      <c r="AX892" s="14" t="s">
        <v>73</v>
      </c>
      <c r="AY892" s="219" t="s">
        <v>139</v>
      </c>
    </row>
    <row r="893" spans="1:65" s="13" customFormat="1" ht="11.25">
      <c r="B893" s="199"/>
      <c r="C893" s="200"/>
      <c r="D893" s="192" t="s">
        <v>152</v>
      </c>
      <c r="E893" s="201" t="s">
        <v>19</v>
      </c>
      <c r="F893" s="202" t="s">
        <v>1082</v>
      </c>
      <c r="G893" s="200"/>
      <c r="H893" s="201" t="s">
        <v>19</v>
      </c>
      <c r="I893" s="203"/>
      <c r="J893" s="200"/>
      <c r="K893" s="200"/>
      <c r="L893" s="204"/>
      <c r="M893" s="205"/>
      <c r="N893" s="206"/>
      <c r="O893" s="206"/>
      <c r="P893" s="206"/>
      <c r="Q893" s="206"/>
      <c r="R893" s="206"/>
      <c r="S893" s="206"/>
      <c r="T893" s="207"/>
      <c r="AT893" s="208" t="s">
        <v>152</v>
      </c>
      <c r="AU893" s="208" t="s">
        <v>82</v>
      </c>
      <c r="AV893" s="13" t="s">
        <v>80</v>
      </c>
      <c r="AW893" s="13" t="s">
        <v>35</v>
      </c>
      <c r="AX893" s="13" t="s">
        <v>73</v>
      </c>
      <c r="AY893" s="208" t="s">
        <v>139</v>
      </c>
    </row>
    <row r="894" spans="1:65" s="14" customFormat="1" ht="11.25">
      <c r="B894" s="209"/>
      <c r="C894" s="210"/>
      <c r="D894" s="192" t="s">
        <v>152</v>
      </c>
      <c r="E894" s="211" t="s">
        <v>19</v>
      </c>
      <c r="F894" s="212" t="s">
        <v>1095</v>
      </c>
      <c r="G894" s="210"/>
      <c r="H894" s="213">
        <v>47</v>
      </c>
      <c r="I894" s="214"/>
      <c r="J894" s="210"/>
      <c r="K894" s="210"/>
      <c r="L894" s="215"/>
      <c r="M894" s="216"/>
      <c r="N894" s="217"/>
      <c r="O894" s="217"/>
      <c r="P894" s="217"/>
      <c r="Q894" s="217"/>
      <c r="R894" s="217"/>
      <c r="S894" s="217"/>
      <c r="T894" s="218"/>
      <c r="AT894" s="219" t="s">
        <v>152</v>
      </c>
      <c r="AU894" s="219" t="s">
        <v>82</v>
      </c>
      <c r="AV894" s="14" t="s">
        <v>82</v>
      </c>
      <c r="AW894" s="14" t="s">
        <v>35</v>
      </c>
      <c r="AX894" s="14" t="s">
        <v>73</v>
      </c>
      <c r="AY894" s="219" t="s">
        <v>139</v>
      </c>
    </row>
    <row r="895" spans="1:65" s="15" customFormat="1" ht="11.25">
      <c r="B895" s="220"/>
      <c r="C895" s="221"/>
      <c r="D895" s="192" t="s">
        <v>152</v>
      </c>
      <c r="E895" s="222" t="s">
        <v>19</v>
      </c>
      <c r="F895" s="223" t="s">
        <v>155</v>
      </c>
      <c r="G895" s="221"/>
      <c r="H895" s="224">
        <v>91</v>
      </c>
      <c r="I895" s="225"/>
      <c r="J895" s="221"/>
      <c r="K895" s="221"/>
      <c r="L895" s="226"/>
      <c r="M895" s="227"/>
      <c r="N895" s="228"/>
      <c r="O895" s="228"/>
      <c r="P895" s="228"/>
      <c r="Q895" s="228"/>
      <c r="R895" s="228"/>
      <c r="S895" s="228"/>
      <c r="T895" s="229"/>
      <c r="AT895" s="230" t="s">
        <v>152</v>
      </c>
      <c r="AU895" s="230" t="s">
        <v>82</v>
      </c>
      <c r="AV895" s="15" t="s">
        <v>146</v>
      </c>
      <c r="AW895" s="15" t="s">
        <v>35</v>
      </c>
      <c r="AX895" s="15" t="s">
        <v>80</v>
      </c>
      <c r="AY895" s="230" t="s">
        <v>139</v>
      </c>
    </row>
    <row r="896" spans="1:65" s="2" customFormat="1" ht="24.2" customHeight="1">
      <c r="A896" s="35"/>
      <c r="B896" s="36"/>
      <c r="C896" s="179" t="s">
        <v>1096</v>
      </c>
      <c r="D896" s="179" t="s">
        <v>141</v>
      </c>
      <c r="E896" s="180" t="s">
        <v>1097</v>
      </c>
      <c r="F896" s="181" t="s">
        <v>1098</v>
      </c>
      <c r="G896" s="182" t="s">
        <v>230</v>
      </c>
      <c r="H896" s="183">
        <v>2.5939999999999999</v>
      </c>
      <c r="I896" s="184"/>
      <c r="J896" s="185">
        <f>ROUND(I896*H896,2)</f>
        <v>0</v>
      </c>
      <c r="K896" s="181" t="s">
        <v>145</v>
      </c>
      <c r="L896" s="40"/>
      <c r="M896" s="186" t="s">
        <v>19</v>
      </c>
      <c r="N896" s="187" t="s">
        <v>44</v>
      </c>
      <c r="O896" s="65"/>
      <c r="P896" s="188">
        <f>O896*H896</f>
        <v>0</v>
      </c>
      <c r="Q896" s="188">
        <v>0</v>
      </c>
      <c r="R896" s="188">
        <f>Q896*H896</f>
        <v>0</v>
      </c>
      <c r="S896" s="188">
        <v>0</v>
      </c>
      <c r="T896" s="189">
        <f>S896*H896</f>
        <v>0</v>
      </c>
      <c r="U896" s="35"/>
      <c r="V896" s="35"/>
      <c r="W896" s="35"/>
      <c r="X896" s="35"/>
      <c r="Y896" s="35"/>
      <c r="Z896" s="35"/>
      <c r="AA896" s="35"/>
      <c r="AB896" s="35"/>
      <c r="AC896" s="35"/>
      <c r="AD896" s="35"/>
      <c r="AE896" s="35"/>
      <c r="AR896" s="190" t="s">
        <v>285</v>
      </c>
      <c r="AT896" s="190" t="s">
        <v>141</v>
      </c>
      <c r="AU896" s="190" t="s">
        <v>82</v>
      </c>
      <c r="AY896" s="18" t="s">
        <v>139</v>
      </c>
      <c r="BE896" s="191">
        <f>IF(N896="základní",J896,0)</f>
        <v>0</v>
      </c>
      <c r="BF896" s="191">
        <f>IF(N896="snížená",J896,0)</f>
        <v>0</v>
      </c>
      <c r="BG896" s="191">
        <f>IF(N896="zákl. přenesená",J896,0)</f>
        <v>0</v>
      </c>
      <c r="BH896" s="191">
        <f>IF(N896="sníž. přenesená",J896,0)</f>
        <v>0</v>
      </c>
      <c r="BI896" s="191">
        <f>IF(N896="nulová",J896,0)</f>
        <v>0</v>
      </c>
      <c r="BJ896" s="18" t="s">
        <v>80</v>
      </c>
      <c r="BK896" s="191">
        <f>ROUND(I896*H896,2)</f>
        <v>0</v>
      </c>
      <c r="BL896" s="18" t="s">
        <v>285</v>
      </c>
      <c r="BM896" s="190" t="s">
        <v>1099</v>
      </c>
    </row>
    <row r="897" spans="1:65" s="2" customFormat="1" ht="29.25">
      <c r="A897" s="35"/>
      <c r="B897" s="36"/>
      <c r="C897" s="37"/>
      <c r="D897" s="192" t="s">
        <v>148</v>
      </c>
      <c r="E897" s="37"/>
      <c r="F897" s="193" t="s">
        <v>1100</v>
      </c>
      <c r="G897" s="37"/>
      <c r="H897" s="37"/>
      <c r="I897" s="194"/>
      <c r="J897" s="37"/>
      <c r="K897" s="37"/>
      <c r="L897" s="40"/>
      <c r="M897" s="195"/>
      <c r="N897" s="196"/>
      <c r="O897" s="65"/>
      <c r="P897" s="65"/>
      <c r="Q897" s="65"/>
      <c r="R897" s="65"/>
      <c r="S897" s="65"/>
      <c r="T897" s="66"/>
      <c r="U897" s="35"/>
      <c r="V897" s="35"/>
      <c r="W897" s="35"/>
      <c r="X897" s="35"/>
      <c r="Y897" s="35"/>
      <c r="Z897" s="35"/>
      <c r="AA897" s="35"/>
      <c r="AB897" s="35"/>
      <c r="AC897" s="35"/>
      <c r="AD897" s="35"/>
      <c r="AE897" s="35"/>
      <c r="AT897" s="18" t="s">
        <v>148</v>
      </c>
      <c r="AU897" s="18" t="s">
        <v>82</v>
      </c>
    </row>
    <row r="898" spans="1:65" s="2" customFormat="1" ht="11.25">
      <c r="A898" s="35"/>
      <c r="B898" s="36"/>
      <c r="C898" s="37"/>
      <c r="D898" s="197" t="s">
        <v>150</v>
      </c>
      <c r="E898" s="37"/>
      <c r="F898" s="198" t="s">
        <v>1101</v>
      </c>
      <c r="G898" s="37"/>
      <c r="H898" s="37"/>
      <c r="I898" s="194"/>
      <c r="J898" s="37"/>
      <c r="K898" s="37"/>
      <c r="L898" s="40"/>
      <c r="M898" s="195"/>
      <c r="N898" s="196"/>
      <c r="O898" s="65"/>
      <c r="P898" s="65"/>
      <c r="Q898" s="65"/>
      <c r="R898" s="65"/>
      <c r="S898" s="65"/>
      <c r="T898" s="66"/>
      <c r="U898" s="35"/>
      <c r="V898" s="35"/>
      <c r="W898" s="35"/>
      <c r="X898" s="35"/>
      <c r="Y898" s="35"/>
      <c r="Z898" s="35"/>
      <c r="AA898" s="35"/>
      <c r="AB898" s="35"/>
      <c r="AC898" s="35"/>
      <c r="AD898" s="35"/>
      <c r="AE898" s="35"/>
      <c r="AT898" s="18" t="s">
        <v>150</v>
      </c>
      <c r="AU898" s="18" t="s">
        <v>82</v>
      </c>
    </row>
    <row r="899" spans="1:65" s="12" customFormat="1" ht="22.9" customHeight="1">
      <c r="B899" s="163"/>
      <c r="C899" s="164"/>
      <c r="D899" s="165" t="s">
        <v>72</v>
      </c>
      <c r="E899" s="177" t="s">
        <v>1102</v>
      </c>
      <c r="F899" s="177" t="s">
        <v>1103</v>
      </c>
      <c r="G899" s="164"/>
      <c r="H899" s="164"/>
      <c r="I899" s="167"/>
      <c r="J899" s="178">
        <f>BK899</f>
        <v>0</v>
      </c>
      <c r="K899" s="164"/>
      <c r="L899" s="169"/>
      <c r="M899" s="170"/>
      <c r="N899" s="171"/>
      <c r="O899" s="171"/>
      <c r="P899" s="172">
        <f>SUM(P900:P950)</f>
        <v>0</v>
      </c>
      <c r="Q899" s="171"/>
      <c r="R899" s="172">
        <f>SUM(R900:R950)</f>
        <v>0.92519083000000002</v>
      </c>
      <c r="S899" s="171"/>
      <c r="T899" s="173">
        <f>SUM(T900:T950)</f>
        <v>0</v>
      </c>
      <c r="AR899" s="174" t="s">
        <v>82</v>
      </c>
      <c r="AT899" s="175" t="s">
        <v>72</v>
      </c>
      <c r="AU899" s="175" t="s">
        <v>80</v>
      </c>
      <c r="AY899" s="174" t="s">
        <v>139</v>
      </c>
      <c r="BK899" s="176">
        <f>SUM(BK900:BK950)</f>
        <v>0</v>
      </c>
    </row>
    <row r="900" spans="1:65" s="2" customFormat="1" ht="24.2" customHeight="1">
      <c r="A900" s="35"/>
      <c r="B900" s="36"/>
      <c r="C900" s="179" t="s">
        <v>1104</v>
      </c>
      <c r="D900" s="179" t="s">
        <v>141</v>
      </c>
      <c r="E900" s="180" t="s">
        <v>1105</v>
      </c>
      <c r="F900" s="181" t="s">
        <v>1106</v>
      </c>
      <c r="G900" s="182" t="s">
        <v>144</v>
      </c>
      <c r="H900" s="183">
        <v>18.471</v>
      </c>
      <c r="I900" s="184"/>
      <c r="J900" s="185">
        <f>ROUND(I900*H900,2)</f>
        <v>0</v>
      </c>
      <c r="K900" s="181" t="s">
        <v>145</v>
      </c>
      <c r="L900" s="40"/>
      <c r="M900" s="186" t="s">
        <v>19</v>
      </c>
      <c r="N900" s="187" t="s">
        <v>44</v>
      </c>
      <c r="O900" s="65"/>
      <c r="P900" s="188">
        <f>O900*H900</f>
        <v>0</v>
      </c>
      <c r="Q900" s="188">
        <v>0</v>
      </c>
      <c r="R900" s="188">
        <f>Q900*H900</f>
        <v>0</v>
      </c>
      <c r="S900" s="188">
        <v>0</v>
      </c>
      <c r="T900" s="189">
        <f>S900*H900</f>
        <v>0</v>
      </c>
      <c r="U900" s="35"/>
      <c r="V900" s="35"/>
      <c r="W900" s="35"/>
      <c r="X900" s="35"/>
      <c r="Y900" s="35"/>
      <c r="Z900" s="35"/>
      <c r="AA900" s="35"/>
      <c r="AB900" s="35"/>
      <c r="AC900" s="35"/>
      <c r="AD900" s="35"/>
      <c r="AE900" s="35"/>
      <c r="AR900" s="190" t="s">
        <v>146</v>
      </c>
      <c r="AT900" s="190" t="s">
        <v>141</v>
      </c>
      <c r="AU900" s="190" t="s">
        <v>82</v>
      </c>
      <c r="AY900" s="18" t="s">
        <v>139</v>
      </c>
      <c r="BE900" s="191">
        <f>IF(N900="základní",J900,0)</f>
        <v>0</v>
      </c>
      <c r="BF900" s="191">
        <f>IF(N900="snížená",J900,0)</f>
        <v>0</v>
      </c>
      <c r="BG900" s="191">
        <f>IF(N900="zákl. přenesená",J900,0)</f>
        <v>0</v>
      </c>
      <c r="BH900" s="191">
        <f>IF(N900="sníž. přenesená",J900,0)</f>
        <v>0</v>
      </c>
      <c r="BI900" s="191">
        <f>IF(N900="nulová",J900,0)</f>
        <v>0</v>
      </c>
      <c r="BJ900" s="18" t="s">
        <v>80</v>
      </c>
      <c r="BK900" s="191">
        <f>ROUND(I900*H900,2)</f>
        <v>0</v>
      </c>
      <c r="BL900" s="18" t="s">
        <v>146</v>
      </c>
      <c r="BM900" s="190" t="s">
        <v>1107</v>
      </c>
    </row>
    <row r="901" spans="1:65" s="2" customFormat="1" ht="19.5">
      <c r="A901" s="35"/>
      <c r="B901" s="36"/>
      <c r="C901" s="37"/>
      <c r="D901" s="192" t="s">
        <v>148</v>
      </c>
      <c r="E901" s="37"/>
      <c r="F901" s="193" t="s">
        <v>1108</v>
      </c>
      <c r="G901" s="37"/>
      <c r="H901" s="37"/>
      <c r="I901" s="194"/>
      <c r="J901" s="37"/>
      <c r="K901" s="37"/>
      <c r="L901" s="40"/>
      <c r="M901" s="195"/>
      <c r="N901" s="196"/>
      <c r="O901" s="65"/>
      <c r="P901" s="65"/>
      <c r="Q901" s="65"/>
      <c r="R901" s="65"/>
      <c r="S901" s="65"/>
      <c r="T901" s="66"/>
      <c r="U901" s="35"/>
      <c r="V901" s="35"/>
      <c r="W901" s="35"/>
      <c r="X901" s="35"/>
      <c r="Y901" s="35"/>
      <c r="Z901" s="35"/>
      <c r="AA901" s="35"/>
      <c r="AB901" s="35"/>
      <c r="AC901" s="35"/>
      <c r="AD901" s="35"/>
      <c r="AE901" s="35"/>
      <c r="AT901" s="18" t="s">
        <v>148</v>
      </c>
      <c r="AU901" s="18" t="s">
        <v>82</v>
      </c>
    </row>
    <row r="902" spans="1:65" s="2" customFormat="1" ht="11.25">
      <c r="A902" s="35"/>
      <c r="B902" s="36"/>
      <c r="C902" s="37"/>
      <c r="D902" s="197" t="s">
        <v>150</v>
      </c>
      <c r="E902" s="37"/>
      <c r="F902" s="198" t="s">
        <v>1109</v>
      </c>
      <c r="G902" s="37"/>
      <c r="H902" s="37"/>
      <c r="I902" s="194"/>
      <c r="J902" s="37"/>
      <c r="K902" s="37"/>
      <c r="L902" s="40"/>
      <c r="M902" s="195"/>
      <c r="N902" s="196"/>
      <c r="O902" s="65"/>
      <c r="P902" s="65"/>
      <c r="Q902" s="65"/>
      <c r="R902" s="65"/>
      <c r="S902" s="65"/>
      <c r="T902" s="66"/>
      <c r="U902" s="35"/>
      <c r="V902" s="35"/>
      <c r="W902" s="35"/>
      <c r="X902" s="35"/>
      <c r="Y902" s="35"/>
      <c r="Z902" s="35"/>
      <c r="AA902" s="35"/>
      <c r="AB902" s="35"/>
      <c r="AC902" s="35"/>
      <c r="AD902" s="35"/>
      <c r="AE902" s="35"/>
      <c r="AT902" s="18" t="s">
        <v>150</v>
      </c>
      <c r="AU902" s="18" t="s">
        <v>82</v>
      </c>
    </row>
    <row r="903" spans="1:65" s="13" customFormat="1" ht="11.25">
      <c r="B903" s="199"/>
      <c r="C903" s="200"/>
      <c r="D903" s="192" t="s">
        <v>152</v>
      </c>
      <c r="E903" s="201" t="s">
        <v>19</v>
      </c>
      <c r="F903" s="202" t="s">
        <v>1110</v>
      </c>
      <c r="G903" s="200"/>
      <c r="H903" s="201" t="s">
        <v>19</v>
      </c>
      <c r="I903" s="203"/>
      <c r="J903" s="200"/>
      <c r="K903" s="200"/>
      <c r="L903" s="204"/>
      <c r="M903" s="205"/>
      <c r="N903" s="206"/>
      <c r="O903" s="206"/>
      <c r="P903" s="206"/>
      <c r="Q903" s="206"/>
      <c r="R903" s="206"/>
      <c r="S903" s="206"/>
      <c r="T903" s="207"/>
      <c r="AT903" s="208" t="s">
        <v>152</v>
      </c>
      <c r="AU903" s="208" t="s">
        <v>82</v>
      </c>
      <c r="AV903" s="13" t="s">
        <v>80</v>
      </c>
      <c r="AW903" s="13" t="s">
        <v>35</v>
      </c>
      <c r="AX903" s="13" t="s">
        <v>73</v>
      </c>
      <c r="AY903" s="208" t="s">
        <v>139</v>
      </c>
    </row>
    <row r="904" spans="1:65" s="14" customFormat="1" ht="11.25">
      <c r="B904" s="209"/>
      <c r="C904" s="210"/>
      <c r="D904" s="192" t="s">
        <v>152</v>
      </c>
      <c r="E904" s="211" t="s">
        <v>19</v>
      </c>
      <c r="F904" s="212" t="s">
        <v>1111</v>
      </c>
      <c r="G904" s="210"/>
      <c r="H904" s="213">
        <v>18.471</v>
      </c>
      <c r="I904" s="214"/>
      <c r="J904" s="210"/>
      <c r="K904" s="210"/>
      <c r="L904" s="215"/>
      <c r="M904" s="216"/>
      <c r="N904" s="217"/>
      <c r="O904" s="217"/>
      <c r="P904" s="217"/>
      <c r="Q904" s="217"/>
      <c r="R904" s="217"/>
      <c r="S904" s="217"/>
      <c r="T904" s="218"/>
      <c r="AT904" s="219" t="s">
        <v>152</v>
      </c>
      <c r="AU904" s="219" t="s">
        <v>82</v>
      </c>
      <c r="AV904" s="14" t="s">
        <v>82</v>
      </c>
      <c r="AW904" s="14" t="s">
        <v>35</v>
      </c>
      <c r="AX904" s="14" t="s">
        <v>73</v>
      </c>
      <c r="AY904" s="219" t="s">
        <v>139</v>
      </c>
    </row>
    <row r="905" spans="1:65" s="15" customFormat="1" ht="11.25">
      <c r="B905" s="220"/>
      <c r="C905" s="221"/>
      <c r="D905" s="192" t="s">
        <v>152</v>
      </c>
      <c r="E905" s="222" t="s">
        <v>19</v>
      </c>
      <c r="F905" s="223" t="s">
        <v>155</v>
      </c>
      <c r="G905" s="221"/>
      <c r="H905" s="224">
        <v>18.471</v>
      </c>
      <c r="I905" s="225"/>
      <c r="J905" s="221"/>
      <c r="K905" s="221"/>
      <c r="L905" s="226"/>
      <c r="M905" s="227"/>
      <c r="N905" s="228"/>
      <c r="O905" s="228"/>
      <c r="P905" s="228"/>
      <c r="Q905" s="228"/>
      <c r="R905" s="228"/>
      <c r="S905" s="228"/>
      <c r="T905" s="229"/>
      <c r="AT905" s="230" t="s">
        <v>152</v>
      </c>
      <c r="AU905" s="230" t="s">
        <v>82</v>
      </c>
      <c r="AV905" s="15" t="s">
        <v>146</v>
      </c>
      <c r="AW905" s="15" t="s">
        <v>35</v>
      </c>
      <c r="AX905" s="15" t="s">
        <v>80</v>
      </c>
      <c r="AY905" s="230" t="s">
        <v>139</v>
      </c>
    </row>
    <row r="906" spans="1:65" s="2" customFormat="1" ht="16.5" customHeight="1">
      <c r="A906" s="35"/>
      <c r="B906" s="36"/>
      <c r="C906" s="231" t="s">
        <v>1112</v>
      </c>
      <c r="D906" s="231" t="s">
        <v>227</v>
      </c>
      <c r="E906" s="232" t="s">
        <v>1113</v>
      </c>
      <c r="F906" s="233" t="s">
        <v>1114</v>
      </c>
      <c r="G906" s="234" t="s">
        <v>230</v>
      </c>
      <c r="H906" s="235">
        <v>0.878</v>
      </c>
      <c r="I906" s="236"/>
      <c r="J906" s="237">
        <f>ROUND(I906*H906,2)</f>
        <v>0</v>
      </c>
      <c r="K906" s="233" t="s">
        <v>319</v>
      </c>
      <c r="L906" s="238"/>
      <c r="M906" s="239" t="s">
        <v>19</v>
      </c>
      <c r="N906" s="240" t="s">
        <v>44</v>
      </c>
      <c r="O906" s="65"/>
      <c r="P906" s="188">
        <f>O906*H906</f>
        <v>0</v>
      </c>
      <c r="Q906" s="188">
        <v>1</v>
      </c>
      <c r="R906" s="188">
        <f>Q906*H906</f>
        <v>0.878</v>
      </c>
      <c r="S906" s="188">
        <v>0</v>
      </c>
      <c r="T906" s="189">
        <f>S906*H906</f>
        <v>0</v>
      </c>
      <c r="U906" s="35"/>
      <c r="V906" s="35"/>
      <c r="W906" s="35"/>
      <c r="X906" s="35"/>
      <c r="Y906" s="35"/>
      <c r="Z906" s="35"/>
      <c r="AA906" s="35"/>
      <c r="AB906" s="35"/>
      <c r="AC906" s="35"/>
      <c r="AD906" s="35"/>
      <c r="AE906" s="35"/>
      <c r="AR906" s="190" t="s">
        <v>406</v>
      </c>
      <c r="AT906" s="190" t="s">
        <v>227</v>
      </c>
      <c r="AU906" s="190" t="s">
        <v>82</v>
      </c>
      <c r="AY906" s="18" t="s">
        <v>139</v>
      </c>
      <c r="BE906" s="191">
        <f>IF(N906="základní",J906,0)</f>
        <v>0</v>
      </c>
      <c r="BF906" s="191">
        <f>IF(N906="snížená",J906,0)</f>
        <v>0</v>
      </c>
      <c r="BG906" s="191">
        <f>IF(N906="zákl. přenesená",J906,0)</f>
        <v>0</v>
      </c>
      <c r="BH906" s="191">
        <f>IF(N906="sníž. přenesená",J906,0)</f>
        <v>0</v>
      </c>
      <c r="BI906" s="191">
        <f>IF(N906="nulová",J906,0)</f>
        <v>0</v>
      </c>
      <c r="BJ906" s="18" t="s">
        <v>80</v>
      </c>
      <c r="BK906" s="191">
        <f>ROUND(I906*H906,2)</f>
        <v>0</v>
      </c>
      <c r="BL906" s="18" t="s">
        <v>285</v>
      </c>
      <c r="BM906" s="190" t="s">
        <v>1115</v>
      </c>
    </row>
    <row r="907" spans="1:65" s="2" customFormat="1" ht="11.25">
      <c r="A907" s="35"/>
      <c r="B907" s="36"/>
      <c r="C907" s="37"/>
      <c r="D907" s="192" t="s">
        <v>148</v>
      </c>
      <c r="E907" s="37"/>
      <c r="F907" s="193" t="s">
        <v>1114</v>
      </c>
      <c r="G907" s="37"/>
      <c r="H907" s="37"/>
      <c r="I907" s="194"/>
      <c r="J907" s="37"/>
      <c r="K907" s="37"/>
      <c r="L907" s="40"/>
      <c r="M907" s="195"/>
      <c r="N907" s="196"/>
      <c r="O907" s="65"/>
      <c r="P907" s="65"/>
      <c r="Q907" s="65"/>
      <c r="R907" s="65"/>
      <c r="S907" s="65"/>
      <c r="T907" s="66"/>
      <c r="U907" s="35"/>
      <c r="V907" s="35"/>
      <c r="W907" s="35"/>
      <c r="X907" s="35"/>
      <c r="Y907" s="35"/>
      <c r="Z907" s="35"/>
      <c r="AA907" s="35"/>
      <c r="AB907" s="35"/>
      <c r="AC907" s="35"/>
      <c r="AD907" s="35"/>
      <c r="AE907" s="35"/>
      <c r="AT907" s="18" t="s">
        <v>148</v>
      </c>
      <c r="AU907" s="18" t="s">
        <v>82</v>
      </c>
    </row>
    <row r="908" spans="1:65" s="14" customFormat="1" ht="22.5">
      <c r="B908" s="209"/>
      <c r="C908" s="210"/>
      <c r="D908" s="192" t="s">
        <v>152</v>
      </c>
      <c r="E908" s="210"/>
      <c r="F908" s="212" t="s">
        <v>1116</v>
      </c>
      <c r="G908" s="210"/>
      <c r="H908" s="213">
        <v>0.878</v>
      </c>
      <c r="I908" s="214"/>
      <c r="J908" s="210"/>
      <c r="K908" s="210"/>
      <c r="L908" s="215"/>
      <c r="M908" s="216"/>
      <c r="N908" s="217"/>
      <c r="O908" s="217"/>
      <c r="P908" s="217"/>
      <c r="Q908" s="217"/>
      <c r="R908" s="217"/>
      <c r="S908" s="217"/>
      <c r="T908" s="218"/>
      <c r="AT908" s="219" t="s">
        <v>152</v>
      </c>
      <c r="AU908" s="219" t="s">
        <v>82</v>
      </c>
      <c r="AV908" s="14" t="s">
        <v>82</v>
      </c>
      <c r="AW908" s="14" t="s">
        <v>4</v>
      </c>
      <c r="AX908" s="14" t="s">
        <v>80</v>
      </c>
      <c r="AY908" s="219" t="s">
        <v>139</v>
      </c>
    </row>
    <row r="909" spans="1:65" s="2" customFormat="1" ht="24.2" customHeight="1">
      <c r="A909" s="35"/>
      <c r="B909" s="36"/>
      <c r="C909" s="179" t="s">
        <v>1117</v>
      </c>
      <c r="D909" s="179" t="s">
        <v>141</v>
      </c>
      <c r="E909" s="180" t="s">
        <v>1118</v>
      </c>
      <c r="F909" s="181" t="s">
        <v>1119</v>
      </c>
      <c r="G909" s="182" t="s">
        <v>144</v>
      </c>
      <c r="H909" s="183">
        <v>18.471</v>
      </c>
      <c r="I909" s="184"/>
      <c r="J909" s="185">
        <f>ROUND(I909*H909,2)</f>
        <v>0</v>
      </c>
      <c r="K909" s="181" t="s">
        <v>145</v>
      </c>
      <c r="L909" s="40"/>
      <c r="M909" s="186" t="s">
        <v>19</v>
      </c>
      <c r="N909" s="187" t="s">
        <v>44</v>
      </c>
      <c r="O909" s="65"/>
      <c r="P909" s="188">
        <f>O909*H909</f>
        <v>0</v>
      </c>
      <c r="Q909" s="188">
        <v>0</v>
      </c>
      <c r="R909" s="188">
        <f>Q909*H909</f>
        <v>0</v>
      </c>
      <c r="S909" s="188">
        <v>0</v>
      </c>
      <c r="T909" s="189">
        <f>S909*H909</f>
        <v>0</v>
      </c>
      <c r="U909" s="35"/>
      <c r="V909" s="35"/>
      <c r="W909" s="35"/>
      <c r="X909" s="35"/>
      <c r="Y909" s="35"/>
      <c r="Z909" s="35"/>
      <c r="AA909" s="35"/>
      <c r="AB909" s="35"/>
      <c r="AC909" s="35"/>
      <c r="AD909" s="35"/>
      <c r="AE909" s="35"/>
      <c r="AR909" s="190" t="s">
        <v>285</v>
      </c>
      <c r="AT909" s="190" t="s">
        <v>141</v>
      </c>
      <c r="AU909" s="190" t="s">
        <v>82</v>
      </c>
      <c r="AY909" s="18" t="s">
        <v>139</v>
      </c>
      <c r="BE909" s="191">
        <f>IF(N909="základní",J909,0)</f>
        <v>0</v>
      </c>
      <c r="BF909" s="191">
        <f>IF(N909="snížená",J909,0)</f>
        <v>0</v>
      </c>
      <c r="BG909" s="191">
        <f>IF(N909="zákl. přenesená",J909,0)</f>
        <v>0</v>
      </c>
      <c r="BH909" s="191">
        <f>IF(N909="sníž. přenesená",J909,0)</f>
        <v>0</v>
      </c>
      <c r="BI909" s="191">
        <f>IF(N909="nulová",J909,0)</f>
        <v>0</v>
      </c>
      <c r="BJ909" s="18" t="s">
        <v>80</v>
      </c>
      <c r="BK909" s="191">
        <f>ROUND(I909*H909,2)</f>
        <v>0</v>
      </c>
      <c r="BL909" s="18" t="s">
        <v>285</v>
      </c>
      <c r="BM909" s="190" t="s">
        <v>1120</v>
      </c>
    </row>
    <row r="910" spans="1:65" s="2" customFormat="1" ht="19.5">
      <c r="A910" s="35"/>
      <c r="B910" s="36"/>
      <c r="C910" s="37"/>
      <c r="D910" s="192" t="s">
        <v>148</v>
      </c>
      <c r="E910" s="37"/>
      <c r="F910" s="193" t="s">
        <v>1121</v>
      </c>
      <c r="G910" s="37"/>
      <c r="H910" s="37"/>
      <c r="I910" s="194"/>
      <c r="J910" s="37"/>
      <c r="K910" s="37"/>
      <c r="L910" s="40"/>
      <c r="M910" s="195"/>
      <c r="N910" s="196"/>
      <c r="O910" s="65"/>
      <c r="P910" s="65"/>
      <c r="Q910" s="65"/>
      <c r="R910" s="65"/>
      <c r="S910" s="65"/>
      <c r="T910" s="66"/>
      <c r="U910" s="35"/>
      <c r="V910" s="35"/>
      <c r="W910" s="35"/>
      <c r="X910" s="35"/>
      <c r="Y910" s="35"/>
      <c r="Z910" s="35"/>
      <c r="AA910" s="35"/>
      <c r="AB910" s="35"/>
      <c r="AC910" s="35"/>
      <c r="AD910" s="35"/>
      <c r="AE910" s="35"/>
      <c r="AT910" s="18" t="s">
        <v>148</v>
      </c>
      <c r="AU910" s="18" t="s">
        <v>82</v>
      </c>
    </row>
    <row r="911" spans="1:65" s="2" customFormat="1" ht="11.25">
      <c r="A911" s="35"/>
      <c r="B911" s="36"/>
      <c r="C911" s="37"/>
      <c r="D911" s="197" t="s">
        <v>150</v>
      </c>
      <c r="E911" s="37"/>
      <c r="F911" s="198" t="s">
        <v>1122</v>
      </c>
      <c r="G911" s="37"/>
      <c r="H911" s="37"/>
      <c r="I911" s="194"/>
      <c r="J911" s="37"/>
      <c r="K911" s="37"/>
      <c r="L911" s="40"/>
      <c r="M911" s="195"/>
      <c r="N911" s="196"/>
      <c r="O911" s="65"/>
      <c r="P911" s="65"/>
      <c r="Q911" s="65"/>
      <c r="R911" s="65"/>
      <c r="S911" s="65"/>
      <c r="T911" s="66"/>
      <c r="U911" s="35"/>
      <c r="V911" s="35"/>
      <c r="W911" s="35"/>
      <c r="X911" s="35"/>
      <c r="Y911" s="35"/>
      <c r="Z911" s="35"/>
      <c r="AA911" s="35"/>
      <c r="AB911" s="35"/>
      <c r="AC911" s="35"/>
      <c r="AD911" s="35"/>
      <c r="AE911" s="35"/>
      <c r="AT911" s="18" t="s">
        <v>150</v>
      </c>
      <c r="AU911" s="18" t="s">
        <v>82</v>
      </c>
    </row>
    <row r="912" spans="1:65" s="13" customFormat="1" ht="11.25">
      <c r="B912" s="199"/>
      <c r="C912" s="200"/>
      <c r="D912" s="192" t="s">
        <v>152</v>
      </c>
      <c r="E912" s="201" t="s">
        <v>19</v>
      </c>
      <c r="F912" s="202" t="s">
        <v>1123</v>
      </c>
      <c r="G912" s="200"/>
      <c r="H912" s="201" t="s">
        <v>19</v>
      </c>
      <c r="I912" s="203"/>
      <c r="J912" s="200"/>
      <c r="K912" s="200"/>
      <c r="L912" s="204"/>
      <c r="M912" s="205"/>
      <c r="N912" s="206"/>
      <c r="O912" s="206"/>
      <c r="P912" s="206"/>
      <c r="Q912" s="206"/>
      <c r="R912" s="206"/>
      <c r="S912" s="206"/>
      <c r="T912" s="207"/>
      <c r="AT912" s="208" t="s">
        <v>152</v>
      </c>
      <c r="AU912" s="208" t="s">
        <v>82</v>
      </c>
      <c r="AV912" s="13" t="s">
        <v>80</v>
      </c>
      <c r="AW912" s="13" t="s">
        <v>35</v>
      </c>
      <c r="AX912" s="13" t="s">
        <v>73</v>
      </c>
      <c r="AY912" s="208" t="s">
        <v>139</v>
      </c>
    </row>
    <row r="913" spans="1:65" s="14" customFormat="1" ht="11.25">
      <c r="B913" s="209"/>
      <c r="C913" s="210"/>
      <c r="D913" s="192" t="s">
        <v>152</v>
      </c>
      <c r="E913" s="211" t="s">
        <v>19</v>
      </c>
      <c r="F913" s="212" t="s">
        <v>1111</v>
      </c>
      <c r="G913" s="210"/>
      <c r="H913" s="213">
        <v>18.471</v>
      </c>
      <c r="I913" s="214"/>
      <c r="J913" s="210"/>
      <c r="K913" s="210"/>
      <c r="L913" s="215"/>
      <c r="M913" s="216"/>
      <c r="N913" s="217"/>
      <c r="O913" s="217"/>
      <c r="P913" s="217"/>
      <c r="Q913" s="217"/>
      <c r="R913" s="217"/>
      <c r="S913" s="217"/>
      <c r="T913" s="218"/>
      <c r="AT913" s="219" t="s">
        <v>152</v>
      </c>
      <c r="AU913" s="219" t="s">
        <v>82</v>
      </c>
      <c r="AV913" s="14" t="s">
        <v>82</v>
      </c>
      <c r="AW913" s="14" t="s">
        <v>35</v>
      </c>
      <c r="AX913" s="14" t="s">
        <v>73</v>
      </c>
      <c r="AY913" s="219" t="s">
        <v>139</v>
      </c>
    </row>
    <row r="914" spans="1:65" s="15" customFormat="1" ht="11.25">
      <c r="B914" s="220"/>
      <c r="C914" s="221"/>
      <c r="D914" s="192" t="s">
        <v>152</v>
      </c>
      <c r="E914" s="222" t="s">
        <v>19</v>
      </c>
      <c r="F914" s="223" t="s">
        <v>155</v>
      </c>
      <c r="G914" s="221"/>
      <c r="H914" s="224">
        <v>18.471</v>
      </c>
      <c r="I914" s="225"/>
      <c r="J914" s="221"/>
      <c r="K914" s="221"/>
      <c r="L914" s="226"/>
      <c r="M914" s="227"/>
      <c r="N914" s="228"/>
      <c r="O914" s="228"/>
      <c r="P914" s="228"/>
      <c r="Q914" s="228"/>
      <c r="R914" s="228"/>
      <c r="S914" s="228"/>
      <c r="T914" s="229"/>
      <c r="AT914" s="230" t="s">
        <v>152</v>
      </c>
      <c r="AU914" s="230" t="s">
        <v>82</v>
      </c>
      <c r="AV914" s="15" t="s">
        <v>146</v>
      </c>
      <c r="AW914" s="15" t="s">
        <v>35</v>
      </c>
      <c r="AX914" s="15" t="s">
        <v>80</v>
      </c>
      <c r="AY914" s="230" t="s">
        <v>139</v>
      </c>
    </row>
    <row r="915" spans="1:65" s="2" customFormat="1" ht="24.2" customHeight="1">
      <c r="A915" s="35"/>
      <c r="B915" s="36"/>
      <c r="C915" s="179" t="s">
        <v>1124</v>
      </c>
      <c r="D915" s="179" t="s">
        <v>141</v>
      </c>
      <c r="E915" s="180" t="s">
        <v>1125</v>
      </c>
      <c r="F915" s="181" t="s">
        <v>1126</v>
      </c>
      <c r="G915" s="182" t="s">
        <v>144</v>
      </c>
      <c r="H915" s="183">
        <v>18.471</v>
      </c>
      <c r="I915" s="184"/>
      <c r="J915" s="185">
        <f>ROUND(I915*H915,2)</f>
        <v>0</v>
      </c>
      <c r="K915" s="181" t="s">
        <v>145</v>
      </c>
      <c r="L915" s="40"/>
      <c r="M915" s="186" t="s">
        <v>19</v>
      </c>
      <c r="N915" s="187" t="s">
        <v>44</v>
      </c>
      <c r="O915" s="65"/>
      <c r="P915" s="188">
        <f>O915*H915</f>
        <v>0</v>
      </c>
      <c r="Q915" s="188">
        <v>0</v>
      </c>
      <c r="R915" s="188">
        <f>Q915*H915</f>
        <v>0</v>
      </c>
      <c r="S915" s="188">
        <v>0</v>
      </c>
      <c r="T915" s="189">
        <f>S915*H915</f>
        <v>0</v>
      </c>
      <c r="U915" s="35"/>
      <c r="V915" s="35"/>
      <c r="W915" s="35"/>
      <c r="X915" s="35"/>
      <c r="Y915" s="35"/>
      <c r="Z915" s="35"/>
      <c r="AA915" s="35"/>
      <c r="AB915" s="35"/>
      <c r="AC915" s="35"/>
      <c r="AD915" s="35"/>
      <c r="AE915" s="35"/>
      <c r="AR915" s="190" t="s">
        <v>285</v>
      </c>
      <c r="AT915" s="190" t="s">
        <v>141</v>
      </c>
      <c r="AU915" s="190" t="s">
        <v>82</v>
      </c>
      <c r="AY915" s="18" t="s">
        <v>139</v>
      </c>
      <c r="BE915" s="191">
        <f>IF(N915="základní",J915,0)</f>
        <v>0</v>
      </c>
      <c r="BF915" s="191">
        <f>IF(N915="snížená",J915,0)</f>
        <v>0</v>
      </c>
      <c r="BG915" s="191">
        <f>IF(N915="zákl. přenesená",J915,0)</f>
        <v>0</v>
      </c>
      <c r="BH915" s="191">
        <f>IF(N915="sníž. přenesená",J915,0)</f>
        <v>0</v>
      </c>
      <c r="BI915" s="191">
        <f>IF(N915="nulová",J915,0)</f>
        <v>0</v>
      </c>
      <c r="BJ915" s="18" t="s">
        <v>80</v>
      </c>
      <c r="BK915" s="191">
        <f>ROUND(I915*H915,2)</f>
        <v>0</v>
      </c>
      <c r="BL915" s="18" t="s">
        <v>285</v>
      </c>
      <c r="BM915" s="190" t="s">
        <v>1127</v>
      </c>
    </row>
    <row r="916" spans="1:65" s="2" customFormat="1" ht="19.5">
      <c r="A916" s="35"/>
      <c r="B916" s="36"/>
      <c r="C916" s="37"/>
      <c r="D916" s="192" t="s">
        <v>148</v>
      </c>
      <c r="E916" s="37"/>
      <c r="F916" s="193" t="s">
        <v>1128</v>
      </c>
      <c r="G916" s="37"/>
      <c r="H916" s="37"/>
      <c r="I916" s="194"/>
      <c r="J916" s="37"/>
      <c r="K916" s="37"/>
      <c r="L916" s="40"/>
      <c r="M916" s="195"/>
      <c r="N916" s="196"/>
      <c r="O916" s="65"/>
      <c r="P916" s="65"/>
      <c r="Q916" s="65"/>
      <c r="R916" s="65"/>
      <c r="S916" s="65"/>
      <c r="T916" s="66"/>
      <c r="U916" s="35"/>
      <c r="V916" s="35"/>
      <c r="W916" s="35"/>
      <c r="X916" s="35"/>
      <c r="Y916" s="35"/>
      <c r="Z916" s="35"/>
      <c r="AA916" s="35"/>
      <c r="AB916" s="35"/>
      <c r="AC916" s="35"/>
      <c r="AD916" s="35"/>
      <c r="AE916" s="35"/>
      <c r="AT916" s="18" t="s">
        <v>148</v>
      </c>
      <c r="AU916" s="18" t="s">
        <v>82</v>
      </c>
    </row>
    <row r="917" spans="1:65" s="2" customFormat="1" ht="11.25">
      <c r="A917" s="35"/>
      <c r="B917" s="36"/>
      <c r="C917" s="37"/>
      <c r="D917" s="197" t="s">
        <v>150</v>
      </c>
      <c r="E917" s="37"/>
      <c r="F917" s="198" t="s">
        <v>1129</v>
      </c>
      <c r="G917" s="37"/>
      <c r="H917" s="37"/>
      <c r="I917" s="194"/>
      <c r="J917" s="37"/>
      <c r="K917" s="37"/>
      <c r="L917" s="40"/>
      <c r="M917" s="195"/>
      <c r="N917" s="196"/>
      <c r="O917" s="65"/>
      <c r="P917" s="65"/>
      <c r="Q917" s="65"/>
      <c r="R917" s="65"/>
      <c r="S917" s="65"/>
      <c r="T917" s="66"/>
      <c r="U917" s="35"/>
      <c r="V917" s="35"/>
      <c r="W917" s="35"/>
      <c r="X917" s="35"/>
      <c r="Y917" s="35"/>
      <c r="Z917" s="35"/>
      <c r="AA917" s="35"/>
      <c r="AB917" s="35"/>
      <c r="AC917" s="35"/>
      <c r="AD917" s="35"/>
      <c r="AE917" s="35"/>
      <c r="AT917" s="18" t="s">
        <v>150</v>
      </c>
      <c r="AU917" s="18" t="s">
        <v>82</v>
      </c>
    </row>
    <row r="918" spans="1:65" s="13" customFormat="1" ht="11.25">
      <c r="B918" s="199"/>
      <c r="C918" s="200"/>
      <c r="D918" s="192" t="s">
        <v>152</v>
      </c>
      <c r="E918" s="201" t="s">
        <v>19</v>
      </c>
      <c r="F918" s="202" t="s">
        <v>1130</v>
      </c>
      <c r="G918" s="200"/>
      <c r="H918" s="201" t="s">
        <v>19</v>
      </c>
      <c r="I918" s="203"/>
      <c r="J918" s="200"/>
      <c r="K918" s="200"/>
      <c r="L918" s="204"/>
      <c r="M918" s="205"/>
      <c r="N918" s="206"/>
      <c r="O918" s="206"/>
      <c r="P918" s="206"/>
      <c r="Q918" s="206"/>
      <c r="R918" s="206"/>
      <c r="S918" s="206"/>
      <c r="T918" s="207"/>
      <c r="AT918" s="208" t="s">
        <v>152</v>
      </c>
      <c r="AU918" s="208" t="s">
        <v>82</v>
      </c>
      <c r="AV918" s="13" t="s">
        <v>80</v>
      </c>
      <c r="AW918" s="13" t="s">
        <v>35</v>
      </c>
      <c r="AX918" s="13" t="s">
        <v>73</v>
      </c>
      <c r="AY918" s="208" t="s">
        <v>139</v>
      </c>
    </row>
    <row r="919" spans="1:65" s="14" customFormat="1" ht="11.25">
      <c r="B919" s="209"/>
      <c r="C919" s="210"/>
      <c r="D919" s="192" t="s">
        <v>152</v>
      </c>
      <c r="E919" s="211" t="s">
        <v>19</v>
      </c>
      <c r="F919" s="212" t="s">
        <v>1111</v>
      </c>
      <c r="G919" s="210"/>
      <c r="H919" s="213">
        <v>18.471</v>
      </c>
      <c r="I919" s="214"/>
      <c r="J919" s="210"/>
      <c r="K919" s="210"/>
      <c r="L919" s="215"/>
      <c r="M919" s="216"/>
      <c r="N919" s="217"/>
      <c r="O919" s="217"/>
      <c r="P919" s="217"/>
      <c r="Q919" s="217"/>
      <c r="R919" s="217"/>
      <c r="S919" s="217"/>
      <c r="T919" s="218"/>
      <c r="AT919" s="219" t="s">
        <v>152</v>
      </c>
      <c r="AU919" s="219" t="s">
        <v>82</v>
      </c>
      <c r="AV919" s="14" t="s">
        <v>82</v>
      </c>
      <c r="AW919" s="14" t="s">
        <v>35</v>
      </c>
      <c r="AX919" s="14" t="s">
        <v>73</v>
      </c>
      <c r="AY919" s="219" t="s">
        <v>139</v>
      </c>
    </row>
    <row r="920" spans="1:65" s="15" customFormat="1" ht="11.25">
      <c r="B920" s="220"/>
      <c r="C920" s="221"/>
      <c r="D920" s="192" t="s">
        <v>152</v>
      </c>
      <c r="E920" s="222" t="s">
        <v>19</v>
      </c>
      <c r="F920" s="223" t="s">
        <v>155</v>
      </c>
      <c r="G920" s="221"/>
      <c r="H920" s="224">
        <v>18.471</v>
      </c>
      <c r="I920" s="225"/>
      <c r="J920" s="221"/>
      <c r="K920" s="221"/>
      <c r="L920" s="226"/>
      <c r="M920" s="227"/>
      <c r="N920" s="228"/>
      <c r="O920" s="228"/>
      <c r="P920" s="228"/>
      <c r="Q920" s="228"/>
      <c r="R920" s="228"/>
      <c r="S920" s="228"/>
      <c r="T920" s="229"/>
      <c r="AT920" s="230" t="s">
        <v>152</v>
      </c>
      <c r="AU920" s="230" t="s">
        <v>82</v>
      </c>
      <c r="AV920" s="15" t="s">
        <v>146</v>
      </c>
      <c r="AW920" s="15" t="s">
        <v>35</v>
      </c>
      <c r="AX920" s="15" t="s">
        <v>80</v>
      </c>
      <c r="AY920" s="230" t="s">
        <v>139</v>
      </c>
    </row>
    <row r="921" spans="1:65" s="2" customFormat="1" ht="24.2" customHeight="1">
      <c r="A921" s="35"/>
      <c r="B921" s="36"/>
      <c r="C921" s="179" t="s">
        <v>1131</v>
      </c>
      <c r="D921" s="179" t="s">
        <v>141</v>
      </c>
      <c r="E921" s="180" t="s">
        <v>1132</v>
      </c>
      <c r="F921" s="181" t="s">
        <v>1133</v>
      </c>
      <c r="G921" s="182" t="s">
        <v>144</v>
      </c>
      <c r="H921" s="183">
        <v>18.471</v>
      </c>
      <c r="I921" s="184"/>
      <c r="J921" s="185">
        <f>ROUND(I921*H921,2)</f>
        <v>0</v>
      </c>
      <c r="K921" s="181" t="s">
        <v>145</v>
      </c>
      <c r="L921" s="40"/>
      <c r="M921" s="186" t="s">
        <v>19</v>
      </c>
      <c r="N921" s="187" t="s">
        <v>44</v>
      </c>
      <c r="O921" s="65"/>
      <c r="P921" s="188">
        <f>O921*H921</f>
        <v>0</v>
      </c>
      <c r="Q921" s="188">
        <v>0</v>
      </c>
      <c r="R921" s="188">
        <f>Q921*H921</f>
        <v>0</v>
      </c>
      <c r="S921" s="188">
        <v>0</v>
      </c>
      <c r="T921" s="189">
        <f>S921*H921</f>
        <v>0</v>
      </c>
      <c r="U921" s="35"/>
      <c r="V921" s="35"/>
      <c r="W921" s="35"/>
      <c r="X921" s="35"/>
      <c r="Y921" s="35"/>
      <c r="Z921" s="35"/>
      <c r="AA921" s="35"/>
      <c r="AB921" s="35"/>
      <c r="AC921" s="35"/>
      <c r="AD921" s="35"/>
      <c r="AE921" s="35"/>
      <c r="AR921" s="190" t="s">
        <v>285</v>
      </c>
      <c r="AT921" s="190" t="s">
        <v>141</v>
      </c>
      <c r="AU921" s="190" t="s">
        <v>82</v>
      </c>
      <c r="AY921" s="18" t="s">
        <v>139</v>
      </c>
      <c r="BE921" s="191">
        <f>IF(N921="základní",J921,0)</f>
        <v>0</v>
      </c>
      <c r="BF921" s="191">
        <f>IF(N921="snížená",J921,0)</f>
        <v>0</v>
      </c>
      <c r="BG921" s="191">
        <f>IF(N921="zákl. přenesená",J921,0)</f>
        <v>0</v>
      </c>
      <c r="BH921" s="191">
        <f>IF(N921="sníž. přenesená",J921,0)</f>
        <v>0</v>
      </c>
      <c r="BI921" s="191">
        <f>IF(N921="nulová",J921,0)</f>
        <v>0</v>
      </c>
      <c r="BJ921" s="18" t="s">
        <v>80</v>
      </c>
      <c r="BK921" s="191">
        <f>ROUND(I921*H921,2)</f>
        <v>0</v>
      </c>
      <c r="BL921" s="18" t="s">
        <v>285</v>
      </c>
      <c r="BM921" s="190" t="s">
        <v>1134</v>
      </c>
    </row>
    <row r="922" spans="1:65" s="2" customFormat="1" ht="19.5">
      <c r="A922" s="35"/>
      <c r="B922" s="36"/>
      <c r="C922" s="37"/>
      <c r="D922" s="192" t="s">
        <v>148</v>
      </c>
      <c r="E922" s="37"/>
      <c r="F922" s="193" t="s">
        <v>1135</v>
      </c>
      <c r="G922" s="37"/>
      <c r="H922" s="37"/>
      <c r="I922" s="194"/>
      <c r="J922" s="37"/>
      <c r="K922" s="37"/>
      <c r="L922" s="40"/>
      <c r="M922" s="195"/>
      <c r="N922" s="196"/>
      <c r="O922" s="65"/>
      <c r="P922" s="65"/>
      <c r="Q922" s="65"/>
      <c r="R922" s="65"/>
      <c r="S922" s="65"/>
      <c r="T922" s="66"/>
      <c r="U922" s="35"/>
      <c r="V922" s="35"/>
      <c r="W922" s="35"/>
      <c r="X922" s="35"/>
      <c r="Y922" s="35"/>
      <c r="Z922" s="35"/>
      <c r="AA922" s="35"/>
      <c r="AB922" s="35"/>
      <c r="AC922" s="35"/>
      <c r="AD922" s="35"/>
      <c r="AE922" s="35"/>
      <c r="AT922" s="18" t="s">
        <v>148</v>
      </c>
      <c r="AU922" s="18" t="s">
        <v>82</v>
      </c>
    </row>
    <row r="923" spans="1:65" s="2" customFormat="1" ht="11.25">
      <c r="A923" s="35"/>
      <c r="B923" s="36"/>
      <c r="C923" s="37"/>
      <c r="D923" s="197" t="s">
        <v>150</v>
      </c>
      <c r="E923" s="37"/>
      <c r="F923" s="198" t="s">
        <v>1136</v>
      </c>
      <c r="G923" s="37"/>
      <c r="H923" s="37"/>
      <c r="I923" s="194"/>
      <c r="J923" s="37"/>
      <c r="K923" s="37"/>
      <c r="L923" s="40"/>
      <c r="M923" s="195"/>
      <c r="N923" s="196"/>
      <c r="O923" s="65"/>
      <c r="P923" s="65"/>
      <c r="Q923" s="65"/>
      <c r="R923" s="65"/>
      <c r="S923" s="65"/>
      <c r="T923" s="66"/>
      <c r="U923" s="35"/>
      <c r="V923" s="35"/>
      <c r="W923" s="35"/>
      <c r="X923" s="35"/>
      <c r="Y923" s="35"/>
      <c r="Z923" s="35"/>
      <c r="AA923" s="35"/>
      <c r="AB923" s="35"/>
      <c r="AC923" s="35"/>
      <c r="AD923" s="35"/>
      <c r="AE923" s="35"/>
      <c r="AT923" s="18" t="s">
        <v>150</v>
      </c>
      <c r="AU923" s="18" t="s">
        <v>82</v>
      </c>
    </row>
    <row r="924" spans="1:65" s="13" customFormat="1" ht="11.25">
      <c r="B924" s="199"/>
      <c r="C924" s="200"/>
      <c r="D924" s="192" t="s">
        <v>152</v>
      </c>
      <c r="E924" s="201" t="s">
        <v>19</v>
      </c>
      <c r="F924" s="202" t="s">
        <v>1137</v>
      </c>
      <c r="G924" s="200"/>
      <c r="H924" s="201" t="s">
        <v>19</v>
      </c>
      <c r="I924" s="203"/>
      <c r="J924" s="200"/>
      <c r="K924" s="200"/>
      <c r="L924" s="204"/>
      <c r="M924" s="205"/>
      <c r="N924" s="206"/>
      <c r="O924" s="206"/>
      <c r="P924" s="206"/>
      <c r="Q924" s="206"/>
      <c r="R924" s="206"/>
      <c r="S924" s="206"/>
      <c r="T924" s="207"/>
      <c r="AT924" s="208" t="s">
        <v>152</v>
      </c>
      <c r="AU924" s="208" t="s">
        <v>82</v>
      </c>
      <c r="AV924" s="13" t="s">
        <v>80</v>
      </c>
      <c r="AW924" s="13" t="s">
        <v>35</v>
      </c>
      <c r="AX924" s="13" t="s">
        <v>73</v>
      </c>
      <c r="AY924" s="208" t="s">
        <v>139</v>
      </c>
    </row>
    <row r="925" spans="1:65" s="14" customFormat="1" ht="11.25">
      <c r="B925" s="209"/>
      <c r="C925" s="210"/>
      <c r="D925" s="192" t="s">
        <v>152</v>
      </c>
      <c r="E925" s="211" t="s">
        <v>19</v>
      </c>
      <c r="F925" s="212" t="s">
        <v>1111</v>
      </c>
      <c r="G925" s="210"/>
      <c r="H925" s="213">
        <v>18.471</v>
      </c>
      <c r="I925" s="214"/>
      <c r="J925" s="210"/>
      <c r="K925" s="210"/>
      <c r="L925" s="215"/>
      <c r="M925" s="216"/>
      <c r="N925" s="217"/>
      <c r="O925" s="217"/>
      <c r="P925" s="217"/>
      <c r="Q925" s="217"/>
      <c r="R925" s="217"/>
      <c r="S925" s="217"/>
      <c r="T925" s="218"/>
      <c r="AT925" s="219" t="s">
        <v>152</v>
      </c>
      <c r="AU925" s="219" t="s">
        <v>82</v>
      </c>
      <c r="AV925" s="14" t="s">
        <v>82</v>
      </c>
      <c r="AW925" s="14" t="s">
        <v>35</v>
      </c>
      <c r="AX925" s="14" t="s">
        <v>73</v>
      </c>
      <c r="AY925" s="219" t="s">
        <v>139</v>
      </c>
    </row>
    <row r="926" spans="1:65" s="15" customFormat="1" ht="11.25">
      <c r="B926" s="220"/>
      <c r="C926" s="221"/>
      <c r="D926" s="192" t="s">
        <v>152</v>
      </c>
      <c r="E926" s="222" t="s">
        <v>19</v>
      </c>
      <c r="F926" s="223" t="s">
        <v>155</v>
      </c>
      <c r="G926" s="221"/>
      <c r="H926" s="224">
        <v>18.471</v>
      </c>
      <c r="I926" s="225"/>
      <c r="J926" s="221"/>
      <c r="K926" s="221"/>
      <c r="L926" s="226"/>
      <c r="M926" s="227"/>
      <c r="N926" s="228"/>
      <c r="O926" s="228"/>
      <c r="P926" s="228"/>
      <c r="Q926" s="228"/>
      <c r="R926" s="228"/>
      <c r="S926" s="228"/>
      <c r="T926" s="229"/>
      <c r="AT926" s="230" t="s">
        <v>152</v>
      </c>
      <c r="AU926" s="230" t="s">
        <v>82</v>
      </c>
      <c r="AV926" s="15" t="s">
        <v>146</v>
      </c>
      <c r="AW926" s="15" t="s">
        <v>35</v>
      </c>
      <c r="AX926" s="15" t="s">
        <v>80</v>
      </c>
      <c r="AY926" s="230" t="s">
        <v>139</v>
      </c>
    </row>
    <row r="927" spans="1:65" s="2" customFormat="1" ht="24.2" customHeight="1">
      <c r="A927" s="35"/>
      <c r="B927" s="36"/>
      <c r="C927" s="179" t="s">
        <v>1138</v>
      </c>
      <c r="D927" s="179" t="s">
        <v>141</v>
      </c>
      <c r="E927" s="180" t="s">
        <v>1139</v>
      </c>
      <c r="F927" s="181" t="s">
        <v>1140</v>
      </c>
      <c r="G927" s="182" t="s">
        <v>144</v>
      </c>
      <c r="H927" s="183">
        <v>7.3879999999999999</v>
      </c>
      <c r="I927" s="184"/>
      <c r="J927" s="185">
        <f>ROUND(I927*H927,2)</f>
        <v>0</v>
      </c>
      <c r="K927" s="181" t="s">
        <v>145</v>
      </c>
      <c r="L927" s="40"/>
      <c r="M927" s="186" t="s">
        <v>19</v>
      </c>
      <c r="N927" s="187" t="s">
        <v>44</v>
      </c>
      <c r="O927" s="65"/>
      <c r="P927" s="188">
        <f>O927*H927</f>
        <v>0</v>
      </c>
      <c r="Q927" s="188">
        <v>0</v>
      </c>
      <c r="R927" s="188">
        <f>Q927*H927</f>
        <v>0</v>
      </c>
      <c r="S927" s="188">
        <v>0</v>
      </c>
      <c r="T927" s="189">
        <f>S927*H927</f>
        <v>0</v>
      </c>
      <c r="U927" s="35"/>
      <c r="V927" s="35"/>
      <c r="W927" s="35"/>
      <c r="X927" s="35"/>
      <c r="Y927" s="35"/>
      <c r="Z927" s="35"/>
      <c r="AA927" s="35"/>
      <c r="AB927" s="35"/>
      <c r="AC927" s="35"/>
      <c r="AD927" s="35"/>
      <c r="AE927" s="35"/>
      <c r="AR927" s="190" t="s">
        <v>285</v>
      </c>
      <c r="AT927" s="190" t="s">
        <v>141</v>
      </c>
      <c r="AU927" s="190" t="s">
        <v>82</v>
      </c>
      <c r="AY927" s="18" t="s">
        <v>139</v>
      </c>
      <c r="BE927" s="191">
        <f>IF(N927="základní",J927,0)</f>
        <v>0</v>
      </c>
      <c r="BF927" s="191">
        <f>IF(N927="snížená",J927,0)</f>
        <v>0</v>
      </c>
      <c r="BG927" s="191">
        <f>IF(N927="zákl. přenesená",J927,0)</f>
        <v>0</v>
      </c>
      <c r="BH927" s="191">
        <f>IF(N927="sníž. přenesená",J927,0)</f>
        <v>0</v>
      </c>
      <c r="BI927" s="191">
        <f>IF(N927="nulová",J927,0)</f>
        <v>0</v>
      </c>
      <c r="BJ927" s="18" t="s">
        <v>80</v>
      </c>
      <c r="BK927" s="191">
        <f>ROUND(I927*H927,2)</f>
        <v>0</v>
      </c>
      <c r="BL927" s="18" t="s">
        <v>285</v>
      </c>
      <c r="BM927" s="190" t="s">
        <v>1141</v>
      </c>
    </row>
    <row r="928" spans="1:65" s="2" customFormat="1" ht="29.25">
      <c r="A928" s="35"/>
      <c r="B928" s="36"/>
      <c r="C928" s="37"/>
      <c r="D928" s="192" t="s">
        <v>148</v>
      </c>
      <c r="E928" s="37"/>
      <c r="F928" s="193" t="s">
        <v>1142</v>
      </c>
      <c r="G928" s="37"/>
      <c r="H928" s="37"/>
      <c r="I928" s="194"/>
      <c r="J928" s="37"/>
      <c r="K928" s="37"/>
      <c r="L928" s="40"/>
      <c r="M928" s="195"/>
      <c r="N928" s="196"/>
      <c r="O928" s="65"/>
      <c r="P928" s="65"/>
      <c r="Q928" s="65"/>
      <c r="R928" s="65"/>
      <c r="S928" s="65"/>
      <c r="T928" s="66"/>
      <c r="U928" s="35"/>
      <c r="V928" s="35"/>
      <c r="W928" s="35"/>
      <c r="X928" s="35"/>
      <c r="Y928" s="35"/>
      <c r="Z928" s="35"/>
      <c r="AA928" s="35"/>
      <c r="AB928" s="35"/>
      <c r="AC928" s="35"/>
      <c r="AD928" s="35"/>
      <c r="AE928" s="35"/>
      <c r="AT928" s="18" t="s">
        <v>148</v>
      </c>
      <c r="AU928" s="18" t="s">
        <v>82</v>
      </c>
    </row>
    <row r="929" spans="1:65" s="2" customFormat="1" ht="11.25">
      <c r="A929" s="35"/>
      <c r="B929" s="36"/>
      <c r="C929" s="37"/>
      <c r="D929" s="197" t="s">
        <v>150</v>
      </c>
      <c r="E929" s="37"/>
      <c r="F929" s="198" t="s">
        <v>1143</v>
      </c>
      <c r="G929" s="37"/>
      <c r="H929" s="37"/>
      <c r="I929" s="194"/>
      <c r="J929" s="37"/>
      <c r="K929" s="37"/>
      <c r="L929" s="40"/>
      <c r="M929" s="195"/>
      <c r="N929" s="196"/>
      <c r="O929" s="65"/>
      <c r="P929" s="65"/>
      <c r="Q929" s="65"/>
      <c r="R929" s="65"/>
      <c r="S929" s="65"/>
      <c r="T929" s="66"/>
      <c r="U929" s="35"/>
      <c r="V929" s="35"/>
      <c r="W929" s="35"/>
      <c r="X929" s="35"/>
      <c r="Y929" s="35"/>
      <c r="Z929" s="35"/>
      <c r="AA929" s="35"/>
      <c r="AB929" s="35"/>
      <c r="AC929" s="35"/>
      <c r="AD929" s="35"/>
      <c r="AE929" s="35"/>
      <c r="AT929" s="18" t="s">
        <v>150</v>
      </c>
      <c r="AU929" s="18" t="s">
        <v>82</v>
      </c>
    </row>
    <row r="930" spans="1:65" s="13" customFormat="1" ht="11.25">
      <c r="B930" s="199"/>
      <c r="C930" s="200"/>
      <c r="D930" s="192" t="s">
        <v>152</v>
      </c>
      <c r="E930" s="201" t="s">
        <v>19</v>
      </c>
      <c r="F930" s="202" t="s">
        <v>1144</v>
      </c>
      <c r="G930" s="200"/>
      <c r="H930" s="201" t="s">
        <v>19</v>
      </c>
      <c r="I930" s="203"/>
      <c r="J930" s="200"/>
      <c r="K930" s="200"/>
      <c r="L930" s="204"/>
      <c r="M930" s="205"/>
      <c r="N930" s="206"/>
      <c r="O930" s="206"/>
      <c r="P930" s="206"/>
      <c r="Q930" s="206"/>
      <c r="R930" s="206"/>
      <c r="S930" s="206"/>
      <c r="T930" s="207"/>
      <c r="AT930" s="208" t="s">
        <v>152</v>
      </c>
      <c r="AU930" s="208" t="s">
        <v>82</v>
      </c>
      <c r="AV930" s="13" t="s">
        <v>80</v>
      </c>
      <c r="AW930" s="13" t="s">
        <v>35</v>
      </c>
      <c r="AX930" s="13" t="s">
        <v>73</v>
      </c>
      <c r="AY930" s="208" t="s">
        <v>139</v>
      </c>
    </row>
    <row r="931" spans="1:65" s="14" customFormat="1" ht="11.25">
      <c r="B931" s="209"/>
      <c r="C931" s="210"/>
      <c r="D931" s="192" t="s">
        <v>152</v>
      </c>
      <c r="E931" s="211" t="s">
        <v>19</v>
      </c>
      <c r="F931" s="212" t="s">
        <v>1145</v>
      </c>
      <c r="G931" s="210"/>
      <c r="H931" s="213">
        <v>7.3879999999999999</v>
      </c>
      <c r="I931" s="214"/>
      <c r="J931" s="210"/>
      <c r="K931" s="210"/>
      <c r="L931" s="215"/>
      <c r="M931" s="216"/>
      <c r="N931" s="217"/>
      <c r="O931" s="217"/>
      <c r="P931" s="217"/>
      <c r="Q931" s="217"/>
      <c r="R931" s="217"/>
      <c r="S931" s="217"/>
      <c r="T931" s="218"/>
      <c r="AT931" s="219" t="s">
        <v>152</v>
      </c>
      <c r="AU931" s="219" t="s">
        <v>82</v>
      </c>
      <c r="AV931" s="14" t="s">
        <v>82</v>
      </c>
      <c r="AW931" s="14" t="s">
        <v>35</v>
      </c>
      <c r="AX931" s="14" t="s">
        <v>73</v>
      </c>
      <c r="AY931" s="219" t="s">
        <v>139</v>
      </c>
    </row>
    <row r="932" spans="1:65" s="15" customFormat="1" ht="11.25">
      <c r="B932" s="220"/>
      <c r="C932" s="221"/>
      <c r="D932" s="192" t="s">
        <v>152</v>
      </c>
      <c r="E932" s="222" t="s">
        <v>19</v>
      </c>
      <c r="F932" s="223" t="s">
        <v>155</v>
      </c>
      <c r="G932" s="221"/>
      <c r="H932" s="224">
        <v>7.3879999999999999</v>
      </c>
      <c r="I932" s="225"/>
      <c r="J932" s="221"/>
      <c r="K932" s="221"/>
      <c r="L932" s="226"/>
      <c r="M932" s="227"/>
      <c r="N932" s="228"/>
      <c r="O932" s="228"/>
      <c r="P932" s="228"/>
      <c r="Q932" s="228"/>
      <c r="R932" s="228"/>
      <c r="S932" s="228"/>
      <c r="T932" s="229"/>
      <c r="AT932" s="230" t="s">
        <v>152</v>
      </c>
      <c r="AU932" s="230" t="s">
        <v>82</v>
      </c>
      <c r="AV932" s="15" t="s">
        <v>146</v>
      </c>
      <c r="AW932" s="15" t="s">
        <v>35</v>
      </c>
      <c r="AX932" s="15" t="s">
        <v>80</v>
      </c>
      <c r="AY932" s="230" t="s">
        <v>139</v>
      </c>
    </row>
    <row r="933" spans="1:65" s="2" customFormat="1" ht="24.2" customHeight="1">
      <c r="A933" s="35"/>
      <c r="B933" s="36"/>
      <c r="C933" s="231" t="s">
        <v>1146</v>
      </c>
      <c r="D933" s="231" t="s">
        <v>227</v>
      </c>
      <c r="E933" s="232" t="s">
        <v>1147</v>
      </c>
      <c r="F933" s="233" t="s">
        <v>1148</v>
      </c>
      <c r="G933" s="234" t="s">
        <v>344</v>
      </c>
      <c r="H933" s="235">
        <v>12.56</v>
      </c>
      <c r="I933" s="236"/>
      <c r="J933" s="237">
        <f>ROUND(I933*H933,2)</f>
        <v>0</v>
      </c>
      <c r="K933" s="233" t="s">
        <v>319</v>
      </c>
      <c r="L933" s="238"/>
      <c r="M933" s="239" t="s">
        <v>19</v>
      </c>
      <c r="N933" s="240" t="s">
        <v>44</v>
      </c>
      <c r="O933" s="65"/>
      <c r="P933" s="188">
        <f>O933*H933</f>
        <v>0</v>
      </c>
      <c r="Q933" s="188">
        <v>1E-3</v>
      </c>
      <c r="R933" s="188">
        <f>Q933*H933</f>
        <v>1.256E-2</v>
      </c>
      <c r="S933" s="188">
        <v>0</v>
      </c>
      <c r="T933" s="189">
        <f>S933*H933</f>
        <v>0</v>
      </c>
      <c r="U933" s="35"/>
      <c r="V933" s="35"/>
      <c r="W933" s="35"/>
      <c r="X933" s="35"/>
      <c r="Y933" s="35"/>
      <c r="Z933" s="35"/>
      <c r="AA933" s="35"/>
      <c r="AB933" s="35"/>
      <c r="AC933" s="35"/>
      <c r="AD933" s="35"/>
      <c r="AE933" s="35"/>
      <c r="AR933" s="190" t="s">
        <v>406</v>
      </c>
      <c r="AT933" s="190" t="s">
        <v>227</v>
      </c>
      <c r="AU933" s="190" t="s">
        <v>82</v>
      </c>
      <c r="AY933" s="18" t="s">
        <v>139</v>
      </c>
      <c r="BE933" s="191">
        <f>IF(N933="základní",J933,0)</f>
        <v>0</v>
      </c>
      <c r="BF933" s="191">
        <f>IF(N933="snížená",J933,0)</f>
        <v>0</v>
      </c>
      <c r="BG933" s="191">
        <f>IF(N933="zákl. přenesená",J933,0)</f>
        <v>0</v>
      </c>
      <c r="BH933" s="191">
        <f>IF(N933="sníž. přenesená",J933,0)</f>
        <v>0</v>
      </c>
      <c r="BI933" s="191">
        <f>IF(N933="nulová",J933,0)</f>
        <v>0</v>
      </c>
      <c r="BJ933" s="18" t="s">
        <v>80</v>
      </c>
      <c r="BK933" s="191">
        <f>ROUND(I933*H933,2)</f>
        <v>0</v>
      </c>
      <c r="BL933" s="18" t="s">
        <v>285</v>
      </c>
      <c r="BM933" s="190" t="s">
        <v>1149</v>
      </c>
    </row>
    <row r="934" spans="1:65" s="2" customFormat="1" ht="19.5">
      <c r="A934" s="35"/>
      <c r="B934" s="36"/>
      <c r="C934" s="37"/>
      <c r="D934" s="192" t="s">
        <v>148</v>
      </c>
      <c r="E934" s="37"/>
      <c r="F934" s="193" t="s">
        <v>1148</v>
      </c>
      <c r="G934" s="37"/>
      <c r="H934" s="37"/>
      <c r="I934" s="194"/>
      <c r="J934" s="37"/>
      <c r="K934" s="37"/>
      <c r="L934" s="40"/>
      <c r="M934" s="195"/>
      <c r="N934" s="196"/>
      <c r="O934" s="65"/>
      <c r="P934" s="65"/>
      <c r="Q934" s="65"/>
      <c r="R934" s="65"/>
      <c r="S934" s="65"/>
      <c r="T934" s="66"/>
      <c r="U934" s="35"/>
      <c r="V934" s="35"/>
      <c r="W934" s="35"/>
      <c r="X934" s="35"/>
      <c r="Y934" s="35"/>
      <c r="Z934" s="35"/>
      <c r="AA934" s="35"/>
      <c r="AB934" s="35"/>
      <c r="AC934" s="35"/>
      <c r="AD934" s="35"/>
      <c r="AE934" s="35"/>
      <c r="AT934" s="18" t="s">
        <v>148</v>
      </c>
      <c r="AU934" s="18" t="s">
        <v>82</v>
      </c>
    </row>
    <row r="935" spans="1:65" s="13" customFormat="1" ht="11.25">
      <c r="B935" s="199"/>
      <c r="C935" s="200"/>
      <c r="D935" s="192" t="s">
        <v>152</v>
      </c>
      <c r="E935" s="201" t="s">
        <v>19</v>
      </c>
      <c r="F935" s="202" t="s">
        <v>1150</v>
      </c>
      <c r="G935" s="200"/>
      <c r="H935" s="201" t="s">
        <v>19</v>
      </c>
      <c r="I935" s="203"/>
      <c r="J935" s="200"/>
      <c r="K935" s="200"/>
      <c r="L935" s="204"/>
      <c r="M935" s="205"/>
      <c r="N935" s="206"/>
      <c r="O935" s="206"/>
      <c r="P935" s="206"/>
      <c r="Q935" s="206"/>
      <c r="R935" s="206"/>
      <c r="S935" s="206"/>
      <c r="T935" s="207"/>
      <c r="AT935" s="208" t="s">
        <v>152</v>
      </c>
      <c r="AU935" s="208" t="s">
        <v>82</v>
      </c>
      <c r="AV935" s="13" t="s">
        <v>80</v>
      </c>
      <c r="AW935" s="13" t="s">
        <v>35</v>
      </c>
      <c r="AX935" s="13" t="s">
        <v>73</v>
      </c>
      <c r="AY935" s="208" t="s">
        <v>139</v>
      </c>
    </row>
    <row r="936" spans="1:65" s="14" customFormat="1" ht="11.25">
      <c r="B936" s="209"/>
      <c r="C936" s="210"/>
      <c r="D936" s="192" t="s">
        <v>152</v>
      </c>
      <c r="E936" s="211" t="s">
        <v>19</v>
      </c>
      <c r="F936" s="212" t="s">
        <v>1151</v>
      </c>
      <c r="G936" s="210"/>
      <c r="H936" s="213">
        <v>12.56</v>
      </c>
      <c r="I936" s="214"/>
      <c r="J936" s="210"/>
      <c r="K936" s="210"/>
      <c r="L936" s="215"/>
      <c r="M936" s="216"/>
      <c r="N936" s="217"/>
      <c r="O936" s="217"/>
      <c r="P936" s="217"/>
      <c r="Q936" s="217"/>
      <c r="R936" s="217"/>
      <c r="S936" s="217"/>
      <c r="T936" s="218"/>
      <c r="AT936" s="219" t="s">
        <v>152</v>
      </c>
      <c r="AU936" s="219" t="s">
        <v>82</v>
      </c>
      <c r="AV936" s="14" t="s">
        <v>82</v>
      </c>
      <c r="AW936" s="14" t="s">
        <v>35</v>
      </c>
      <c r="AX936" s="14" t="s">
        <v>73</v>
      </c>
      <c r="AY936" s="219" t="s">
        <v>139</v>
      </c>
    </row>
    <row r="937" spans="1:65" s="15" customFormat="1" ht="11.25">
      <c r="B937" s="220"/>
      <c r="C937" s="221"/>
      <c r="D937" s="192" t="s">
        <v>152</v>
      </c>
      <c r="E937" s="222" t="s">
        <v>19</v>
      </c>
      <c r="F937" s="223" t="s">
        <v>155</v>
      </c>
      <c r="G937" s="221"/>
      <c r="H937" s="224">
        <v>12.56</v>
      </c>
      <c r="I937" s="225"/>
      <c r="J937" s="221"/>
      <c r="K937" s="221"/>
      <c r="L937" s="226"/>
      <c r="M937" s="227"/>
      <c r="N937" s="228"/>
      <c r="O937" s="228"/>
      <c r="P937" s="228"/>
      <c r="Q937" s="228"/>
      <c r="R937" s="228"/>
      <c r="S937" s="228"/>
      <c r="T937" s="229"/>
      <c r="AT937" s="230" t="s">
        <v>152</v>
      </c>
      <c r="AU937" s="230" t="s">
        <v>82</v>
      </c>
      <c r="AV937" s="15" t="s">
        <v>146</v>
      </c>
      <c r="AW937" s="15" t="s">
        <v>35</v>
      </c>
      <c r="AX937" s="15" t="s">
        <v>80</v>
      </c>
      <c r="AY937" s="230" t="s">
        <v>139</v>
      </c>
    </row>
    <row r="938" spans="1:65" s="2" customFormat="1" ht="24.2" customHeight="1">
      <c r="A938" s="35"/>
      <c r="B938" s="36"/>
      <c r="C938" s="179" t="s">
        <v>1152</v>
      </c>
      <c r="D938" s="179" t="s">
        <v>141</v>
      </c>
      <c r="E938" s="180" t="s">
        <v>1153</v>
      </c>
      <c r="F938" s="181" t="s">
        <v>1154</v>
      </c>
      <c r="G938" s="182" t="s">
        <v>144</v>
      </c>
      <c r="H938" s="183">
        <v>18.471</v>
      </c>
      <c r="I938" s="184"/>
      <c r="J938" s="185">
        <f>ROUND(I938*H938,2)</f>
        <v>0</v>
      </c>
      <c r="K938" s="181" t="s">
        <v>145</v>
      </c>
      <c r="L938" s="40"/>
      <c r="M938" s="186" t="s">
        <v>19</v>
      </c>
      <c r="N938" s="187" t="s">
        <v>44</v>
      </c>
      <c r="O938" s="65"/>
      <c r="P938" s="188">
        <f>O938*H938</f>
        <v>0</v>
      </c>
      <c r="Q938" s="188">
        <v>7.2999999999999996E-4</v>
      </c>
      <c r="R938" s="188">
        <f>Q938*H938</f>
        <v>1.3483829999999999E-2</v>
      </c>
      <c r="S938" s="188">
        <v>0</v>
      </c>
      <c r="T938" s="189">
        <f>S938*H938</f>
        <v>0</v>
      </c>
      <c r="U938" s="35"/>
      <c r="V938" s="35"/>
      <c r="W938" s="35"/>
      <c r="X938" s="35"/>
      <c r="Y938" s="35"/>
      <c r="Z938" s="35"/>
      <c r="AA938" s="35"/>
      <c r="AB938" s="35"/>
      <c r="AC938" s="35"/>
      <c r="AD938" s="35"/>
      <c r="AE938" s="35"/>
      <c r="AR938" s="190" t="s">
        <v>285</v>
      </c>
      <c r="AT938" s="190" t="s">
        <v>141</v>
      </c>
      <c r="AU938" s="190" t="s">
        <v>82</v>
      </c>
      <c r="AY938" s="18" t="s">
        <v>139</v>
      </c>
      <c r="BE938" s="191">
        <f>IF(N938="základní",J938,0)</f>
        <v>0</v>
      </c>
      <c r="BF938" s="191">
        <f>IF(N938="snížená",J938,0)</f>
        <v>0</v>
      </c>
      <c r="BG938" s="191">
        <f>IF(N938="zákl. přenesená",J938,0)</f>
        <v>0</v>
      </c>
      <c r="BH938" s="191">
        <f>IF(N938="sníž. přenesená",J938,0)</f>
        <v>0</v>
      </c>
      <c r="BI938" s="191">
        <f>IF(N938="nulová",J938,0)</f>
        <v>0</v>
      </c>
      <c r="BJ938" s="18" t="s">
        <v>80</v>
      </c>
      <c r="BK938" s="191">
        <f>ROUND(I938*H938,2)</f>
        <v>0</v>
      </c>
      <c r="BL938" s="18" t="s">
        <v>285</v>
      </c>
      <c r="BM938" s="190" t="s">
        <v>1155</v>
      </c>
    </row>
    <row r="939" spans="1:65" s="2" customFormat="1" ht="19.5">
      <c r="A939" s="35"/>
      <c r="B939" s="36"/>
      <c r="C939" s="37"/>
      <c r="D939" s="192" t="s">
        <v>148</v>
      </c>
      <c r="E939" s="37"/>
      <c r="F939" s="193" t="s">
        <v>1156</v>
      </c>
      <c r="G939" s="37"/>
      <c r="H939" s="37"/>
      <c r="I939" s="194"/>
      <c r="J939" s="37"/>
      <c r="K939" s="37"/>
      <c r="L939" s="40"/>
      <c r="M939" s="195"/>
      <c r="N939" s="196"/>
      <c r="O939" s="65"/>
      <c r="P939" s="65"/>
      <c r="Q939" s="65"/>
      <c r="R939" s="65"/>
      <c r="S939" s="65"/>
      <c r="T939" s="66"/>
      <c r="U939" s="35"/>
      <c r="V939" s="35"/>
      <c r="W939" s="35"/>
      <c r="X939" s="35"/>
      <c r="Y939" s="35"/>
      <c r="Z939" s="35"/>
      <c r="AA939" s="35"/>
      <c r="AB939" s="35"/>
      <c r="AC939" s="35"/>
      <c r="AD939" s="35"/>
      <c r="AE939" s="35"/>
      <c r="AT939" s="18" t="s">
        <v>148</v>
      </c>
      <c r="AU939" s="18" t="s">
        <v>82</v>
      </c>
    </row>
    <row r="940" spans="1:65" s="2" customFormat="1" ht="11.25">
      <c r="A940" s="35"/>
      <c r="B940" s="36"/>
      <c r="C940" s="37"/>
      <c r="D940" s="197" t="s">
        <v>150</v>
      </c>
      <c r="E940" s="37"/>
      <c r="F940" s="198" t="s">
        <v>1157</v>
      </c>
      <c r="G940" s="37"/>
      <c r="H940" s="37"/>
      <c r="I940" s="194"/>
      <c r="J940" s="37"/>
      <c r="K940" s="37"/>
      <c r="L940" s="40"/>
      <c r="M940" s="195"/>
      <c r="N940" s="196"/>
      <c r="O940" s="65"/>
      <c r="P940" s="65"/>
      <c r="Q940" s="65"/>
      <c r="R940" s="65"/>
      <c r="S940" s="65"/>
      <c r="T940" s="66"/>
      <c r="U940" s="35"/>
      <c r="V940" s="35"/>
      <c r="W940" s="35"/>
      <c r="X940" s="35"/>
      <c r="Y940" s="35"/>
      <c r="Z940" s="35"/>
      <c r="AA940" s="35"/>
      <c r="AB940" s="35"/>
      <c r="AC940" s="35"/>
      <c r="AD940" s="35"/>
      <c r="AE940" s="35"/>
      <c r="AT940" s="18" t="s">
        <v>150</v>
      </c>
      <c r="AU940" s="18" t="s">
        <v>82</v>
      </c>
    </row>
    <row r="941" spans="1:65" s="14" customFormat="1" ht="11.25">
      <c r="B941" s="209"/>
      <c r="C941" s="210"/>
      <c r="D941" s="192" t="s">
        <v>152</v>
      </c>
      <c r="E941" s="211" t="s">
        <v>19</v>
      </c>
      <c r="F941" s="212" t="s">
        <v>1111</v>
      </c>
      <c r="G941" s="210"/>
      <c r="H941" s="213">
        <v>18.471</v>
      </c>
      <c r="I941" s="214"/>
      <c r="J941" s="210"/>
      <c r="K941" s="210"/>
      <c r="L941" s="215"/>
      <c r="M941" s="216"/>
      <c r="N941" s="217"/>
      <c r="O941" s="217"/>
      <c r="P941" s="217"/>
      <c r="Q941" s="217"/>
      <c r="R941" s="217"/>
      <c r="S941" s="217"/>
      <c r="T941" s="218"/>
      <c r="AT941" s="219" t="s">
        <v>152</v>
      </c>
      <c r="AU941" s="219" t="s">
        <v>82</v>
      </c>
      <c r="AV941" s="14" t="s">
        <v>82</v>
      </c>
      <c r="AW941" s="14" t="s">
        <v>35</v>
      </c>
      <c r="AX941" s="14" t="s">
        <v>73</v>
      </c>
      <c r="AY941" s="219" t="s">
        <v>139</v>
      </c>
    </row>
    <row r="942" spans="1:65" s="15" customFormat="1" ht="11.25">
      <c r="B942" s="220"/>
      <c r="C942" s="221"/>
      <c r="D942" s="192" t="s">
        <v>152</v>
      </c>
      <c r="E942" s="222" t="s">
        <v>19</v>
      </c>
      <c r="F942" s="223" t="s">
        <v>155</v>
      </c>
      <c r="G942" s="221"/>
      <c r="H942" s="224">
        <v>18.471</v>
      </c>
      <c r="I942" s="225"/>
      <c r="J942" s="221"/>
      <c r="K942" s="221"/>
      <c r="L942" s="226"/>
      <c r="M942" s="227"/>
      <c r="N942" s="228"/>
      <c r="O942" s="228"/>
      <c r="P942" s="228"/>
      <c r="Q942" s="228"/>
      <c r="R942" s="228"/>
      <c r="S942" s="228"/>
      <c r="T942" s="229"/>
      <c r="AT942" s="230" t="s">
        <v>152</v>
      </c>
      <c r="AU942" s="230" t="s">
        <v>82</v>
      </c>
      <c r="AV942" s="15" t="s">
        <v>146</v>
      </c>
      <c r="AW942" s="15" t="s">
        <v>35</v>
      </c>
      <c r="AX942" s="15" t="s">
        <v>80</v>
      </c>
      <c r="AY942" s="230" t="s">
        <v>139</v>
      </c>
    </row>
    <row r="943" spans="1:65" s="2" customFormat="1" ht="16.5" customHeight="1">
      <c r="A943" s="35"/>
      <c r="B943" s="36"/>
      <c r="C943" s="231" t="s">
        <v>1158</v>
      </c>
      <c r="D943" s="231" t="s">
        <v>227</v>
      </c>
      <c r="E943" s="232" t="s">
        <v>1159</v>
      </c>
      <c r="F943" s="233" t="s">
        <v>1160</v>
      </c>
      <c r="G943" s="234" t="s">
        <v>344</v>
      </c>
      <c r="H943" s="235">
        <v>21.146999999999998</v>
      </c>
      <c r="I943" s="236"/>
      <c r="J943" s="237">
        <f>ROUND(I943*H943,2)</f>
        <v>0</v>
      </c>
      <c r="K943" s="233" t="s">
        <v>145</v>
      </c>
      <c r="L943" s="238"/>
      <c r="M943" s="239" t="s">
        <v>19</v>
      </c>
      <c r="N943" s="240" t="s">
        <v>44</v>
      </c>
      <c r="O943" s="65"/>
      <c r="P943" s="188">
        <f>O943*H943</f>
        <v>0</v>
      </c>
      <c r="Q943" s="188">
        <v>1E-3</v>
      </c>
      <c r="R943" s="188">
        <f>Q943*H943</f>
        <v>2.1146999999999999E-2</v>
      </c>
      <c r="S943" s="188">
        <v>0</v>
      </c>
      <c r="T943" s="189">
        <f>S943*H943</f>
        <v>0</v>
      </c>
      <c r="U943" s="35"/>
      <c r="V943" s="35"/>
      <c r="W943" s="35"/>
      <c r="X943" s="35"/>
      <c r="Y943" s="35"/>
      <c r="Z943" s="35"/>
      <c r="AA943" s="35"/>
      <c r="AB943" s="35"/>
      <c r="AC943" s="35"/>
      <c r="AD943" s="35"/>
      <c r="AE943" s="35"/>
      <c r="AR943" s="190" t="s">
        <v>406</v>
      </c>
      <c r="AT943" s="190" t="s">
        <v>227</v>
      </c>
      <c r="AU943" s="190" t="s">
        <v>82</v>
      </c>
      <c r="AY943" s="18" t="s">
        <v>139</v>
      </c>
      <c r="BE943" s="191">
        <f>IF(N943="základní",J943,0)</f>
        <v>0</v>
      </c>
      <c r="BF943" s="191">
        <f>IF(N943="snížená",J943,0)</f>
        <v>0</v>
      </c>
      <c r="BG943" s="191">
        <f>IF(N943="zákl. přenesená",J943,0)</f>
        <v>0</v>
      </c>
      <c r="BH943" s="191">
        <f>IF(N943="sníž. přenesená",J943,0)</f>
        <v>0</v>
      </c>
      <c r="BI943" s="191">
        <f>IF(N943="nulová",J943,0)</f>
        <v>0</v>
      </c>
      <c r="BJ943" s="18" t="s">
        <v>80</v>
      </c>
      <c r="BK943" s="191">
        <f>ROUND(I943*H943,2)</f>
        <v>0</v>
      </c>
      <c r="BL943" s="18" t="s">
        <v>285</v>
      </c>
      <c r="BM943" s="190" t="s">
        <v>1161</v>
      </c>
    </row>
    <row r="944" spans="1:65" s="2" customFormat="1" ht="11.25">
      <c r="A944" s="35"/>
      <c r="B944" s="36"/>
      <c r="C944" s="37"/>
      <c r="D944" s="192" t="s">
        <v>148</v>
      </c>
      <c r="E944" s="37"/>
      <c r="F944" s="193" t="s">
        <v>1160</v>
      </c>
      <c r="G944" s="37"/>
      <c r="H944" s="37"/>
      <c r="I944" s="194"/>
      <c r="J944" s="37"/>
      <c r="K944" s="37"/>
      <c r="L944" s="40"/>
      <c r="M944" s="195"/>
      <c r="N944" s="196"/>
      <c r="O944" s="65"/>
      <c r="P944" s="65"/>
      <c r="Q944" s="65"/>
      <c r="R944" s="65"/>
      <c r="S944" s="65"/>
      <c r="T944" s="66"/>
      <c r="U944" s="35"/>
      <c r="V944" s="35"/>
      <c r="W944" s="35"/>
      <c r="X944" s="35"/>
      <c r="Y944" s="35"/>
      <c r="Z944" s="35"/>
      <c r="AA944" s="35"/>
      <c r="AB944" s="35"/>
      <c r="AC944" s="35"/>
      <c r="AD944" s="35"/>
      <c r="AE944" s="35"/>
      <c r="AT944" s="18" t="s">
        <v>148</v>
      </c>
      <c r="AU944" s="18" t="s">
        <v>82</v>
      </c>
    </row>
    <row r="945" spans="1:65" s="14" customFormat="1" ht="11.25">
      <c r="B945" s="209"/>
      <c r="C945" s="210"/>
      <c r="D945" s="192" t="s">
        <v>152</v>
      </c>
      <c r="E945" s="211" t="s">
        <v>19</v>
      </c>
      <c r="F945" s="212" t="s">
        <v>1162</v>
      </c>
      <c r="G945" s="210"/>
      <c r="H945" s="213">
        <v>19.763999999999999</v>
      </c>
      <c r="I945" s="214"/>
      <c r="J945" s="210"/>
      <c r="K945" s="210"/>
      <c r="L945" s="215"/>
      <c r="M945" s="216"/>
      <c r="N945" s="217"/>
      <c r="O945" s="217"/>
      <c r="P945" s="217"/>
      <c r="Q945" s="217"/>
      <c r="R945" s="217"/>
      <c r="S945" s="217"/>
      <c r="T945" s="218"/>
      <c r="AT945" s="219" t="s">
        <v>152</v>
      </c>
      <c r="AU945" s="219" t="s">
        <v>82</v>
      </c>
      <c r="AV945" s="14" t="s">
        <v>82</v>
      </c>
      <c r="AW945" s="14" t="s">
        <v>35</v>
      </c>
      <c r="AX945" s="14" t="s">
        <v>73</v>
      </c>
      <c r="AY945" s="219" t="s">
        <v>139</v>
      </c>
    </row>
    <row r="946" spans="1:65" s="15" customFormat="1" ht="11.25">
      <c r="B946" s="220"/>
      <c r="C946" s="221"/>
      <c r="D946" s="192" t="s">
        <v>152</v>
      </c>
      <c r="E946" s="222" t="s">
        <v>19</v>
      </c>
      <c r="F946" s="223" t="s">
        <v>155</v>
      </c>
      <c r="G946" s="221"/>
      <c r="H946" s="224">
        <v>19.763999999999999</v>
      </c>
      <c r="I946" s="225"/>
      <c r="J946" s="221"/>
      <c r="K946" s="221"/>
      <c r="L946" s="226"/>
      <c r="M946" s="227"/>
      <c r="N946" s="228"/>
      <c r="O946" s="228"/>
      <c r="P946" s="228"/>
      <c r="Q946" s="228"/>
      <c r="R946" s="228"/>
      <c r="S946" s="228"/>
      <c r="T946" s="229"/>
      <c r="AT946" s="230" t="s">
        <v>152</v>
      </c>
      <c r="AU946" s="230" t="s">
        <v>82</v>
      </c>
      <c r="AV946" s="15" t="s">
        <v>146</v>
      </c>
      <c r="AW946" s="15" t="s">
        <v>35</v>
      </c>
      <c r="AX946" s="15" t="s">
        <v>80</v>
      </c>
      <c r="AY946" s="230" t="s">
        <v>139</v>
      </c>
    </row>
    <row r="947" spans="1:65" s="14" customFormat="1" ht="11.25">
      <c r="B947" s="209"/>
      <c r="C947" s="210"/>
      <c r="D947" s="192" t="s">
        <v>152</v>
      </c>
      <c r="E947" s="210"/>
      <c r="F947" s="212" t="s">
        <v>1163</v>
      </c>
      <c r="G947" s="210"/>
      <c r="H947" s="213">
        <v>21.146999999999998</v>
      </c>
      <c r="I947" s="214"/>
      <c r="J947" s="210"/>
      <c r="K947" s="210"/>
      <c r="L947" s="215"/>
      <c r="M947" s="216"/>
      <c r="N947" s="217"/>
      <c r="O947" s="217"/>
      <c r="P947" s="217"/>
      <c r="Q947" s="217"/>
      <c r="R947" s="217"/>
      <c r="S947" s="217"/>
      <c r="T947" s="218"/>
      <c r="AT947" s="219" t="s">
        <v>152</v>
      </c>
      <c r="AU947" s="219" t="s">
        <v>82</v>
      </c>
      <c r="AV947" s="14" t="s">
        <v>82</v>
      </c>
      <c r="AW947" s="14" t="s">
        <v>4</v>
      </c>
      <c r="AX947" s="14" t="s">
        <v>80</v>
      </c>
      <c r="AY947" s="219" t="s">
        <v>139</v>
      </c>
    </row>
    <row r="948" spans="1:65" s="2" customFormat="1" ht="24.2" customHeight="1">
      <c r="A948" s="35"/>
      <c r="B948" s="36"/>
      <c r="C948" s="179" t="s">
        <v>1164</v>
      </c>
      <c r="D948" s="179" t="s">
        <v>141</v>
      </c>
      <c r="E948" s="180" t="s">
        <v>1165</v>
      </c>
      <c r="F948" s="181" t="s">
        <v>1166</v>
      </c>
      <c r="G948" s="182" t="s">
        <v>230</v>
      </c>
      <c r="H948" s="183">
        <v>0.996</v>
      </c>
      <c r="I948" s="184"/>
      <c r="J948" s="185">
        <f>ROUND(I948*H948,2)</f>
        <v>0</v>
      </c>
      <c r="K948" s="181" t="s">
        <v>145</v>
      </c>
      <c r="L948" s="40"/>
      <c r="M948" s="186" t="s">
        <v>19</v>
      </c>
      <c r="N948" s="187" t="s">
        <v>44</v>
      </c>
      <c r="O948" s="65"/>
      <c r="P948" s="188">
        <f>O948*H948</f>
        <v>0</v>
      </c>
      <c r="Q948" s="188">
        <v>0</v>
      </c>
      <c r="R948" s="188">
        <f>Q948*H948</f>
        <v>0</v>
      </c>
      <c r="S948" s="188">
        <v>0</v>
      </c>
      <c r="T948" s="189">
        <f>S948*H948</f>
        <v>0</v>
      </c>
      <c r="U948" s="35"/>
      <c r="V948" s="35"/>
      <c r="W948" s="35"/>
      <c r="X948" s="35"/>
      <c r="Y948" s="35"/>
      <c r="Z948" s="35"/>
      <c r="AA948" s="35"/>
      <c r="AB948" s="35"/>
      <c r="AC948" s="35"/>
      <c r="AD948" s="35"/>
      <c r="AE948" s="35"/>
      <c r="AR948" s="190" t="s">
        <v>285</v>
      </c>
      <c r="AT948" s="190" t="s">
        <v>141</v>
      </c>
      <c r="AU948" s="190" t="s">
        <v>82</v>
      </c>
      <c r="AY948" s="18" t="s">
        <v>139</v>
      </c>
      <c r="BE948" s="191">
        <f>IF(N948="základní",J948,0)</f>
        <v>0</v>
      </c>
      <c r="BF948" s="191">
        <f>IF(N948="snížená",J948,0)</f>
        <v>0</v>
      </c>
      <c r="BG948" s="191">
        <f>IF(N948="zákl. přenesená",J948,0)</f>
        <v>0</v>
      </c>
      <c r="BH948" s="191">
        <f>IF(N948="sníž. přenesená",J948,0)</f>
        <v>0</v>
      </c>
      <c r="BI948" s="191">
        <f>IF(N948="nulová",J948,0)</f>
        <v>0</v>
      </c>
      <c r="BJ948" s="18" t="s">
        <v>80</v>
      </c>
      <c r="BK948" s="191">
        <f>ROUND(I948*H948,2)</f>
        <v>0</v>
      </c>
      <c r="BL948" s="18" t="s">
        <v>285</v>
      </c>
      <c r="BM948" s="190" t="s">
        <v>1167</v>
      </c>
    </row>
    <row r="949" spans="1:65" s="2" customFormat="1" ht="29.25">
      <c r="A949" s="35"/>
      <c r="B949" s="36"/>
      <c r="C949" s="37"/>
      <c r="D949" s="192" t="s">
        <v>148</v>
      </c>
      <c r="E949" s="37"/>
      <c r="F949" s="193" t="s">
        <v>1168</v>
      </c>
      <c r="G949" s="37"/>
      <c r="H949" s="37"/>
      <c r="I949" s="194"/>
      <c r="J949" s="37"/>
      <c r="K949" s="37"/>
      <c r="L949" s="40"/>
      <c r="M949" s="195"/>
      <c r="N949" s="196"/>
      <c r="O949" s="65"/>
      <c r="P949" s="65"/>
      <c r="Q949" s="65"/>
      <c r="R949" s="65"/>
      <c r="S949" s="65"/>
      <c r="T949" s="66"/>
      <c r="U949" s="35"/>
      <c r="V949" s="35"/>
      <c r="W949" s="35"/>
      <c r="X949" s="35"/>
      <c r="Y949" s="35"/>
      <c r="Z949" s="35"/>
      <c r="AA949" s="35"/>
      <c r="AB949" s="35"/>
      <c r="AC949" s="35"/>
      <c r="AD949" s="35"/>
      <c r="AE949" s="35"/>
      <c r="AT949" s="18" t="s">
        <v>148</v>
      </c>
      <c r="AU949" s="18" t="s">
        <v>82</v>
      </c>
    </row>
    <row r="950" spans="1:65" s="2" customFormat="1" ht="11.25">
      <c r="A950" s="35"/>
      <c r="B950" s="36"/>
      <c r="C950" s="37"/>
      <c r="D950" s="197" t="s">
        <v>150</v>
      </c>
      <c r="E950" s="37"/>
      <c r="F950" s="198" t="s">
        <v>1169</v>
      </c>
      <c r="G950" s="37"/>
      <c r="H950" s="37"/>
      <c r="I950" s="194"/>
      <c r="J950" s="37"/>
      <c r="K950" s="37"/>
      <c r="L950" s="40"/>
      <c r="M950" s="242"/>
      <c r="N950" s="243"/>
      <c r="O950" s="244"/>
      <c r="P950" s="244"/>
      <c r="Q950" s="244"/>
      <c r="R950" s="244"/>
      <c r="S950" s="244"/>
      <c r="T950" s="245"/>
      <c r="U950" s="35"/>
      <c r="V950" s="35"/>
      <c r="W950" s="35"/>
      <c r="X950" s="35"/>
      <c r="Y950" s="35"/>
      <c r="Z950" s="35"/>
      <c r="AA950" s="35"/>
      <c r="AB950" s="35"/>
      <c r="AC950" s="35"/>
      <c r="AD950" s="35"/>
      <c r="AE950" s="35"/>
      <c r="AT950" s="18" t="s">
        <v>150</v>
      </c>
      <c r="AU950" s="18" t="s">
        <v>82</v>
      </c>
    </row>
    <row r="951" spans="1:65" s="2" customFormat="1" ht="6.95" customHeight="1">
      <c r="A951" s="35"/>
      <c r="B951" s="48"/>
      <c r="C951" s="49"/>
      <c r="D951" s="49"/>
      <c r="E951" s="49"/>
      <c r="F951" s="49"/>
      <c r="G951" s="49"/>
      <c r="H951" s="49"/>
      <c r="I951" s="49"/>
      <c r="J951" s="49"/>
      <c r="K951" s="49"/>
      <c r="L951" s="40"/>
      <c r="M951" s="35"/>
      <c r="O951" s="35"/>
      <c r="P951" s="35"/>
      <c r="Q951" s="35"/>
      <c r="R951" s="35"/>
      <c r="S951" s="35"/>
      <c r="T951" s="35"/>
      <c r="U951" s="35"/>
      <c r="V951" s="35"/>
      <c r="W951" s="35"/>
      <c r="X951" s="35"/>
      <c r="Y951" s="35"/>
      <c r="Z951" s="35"/>
      <c r="AA951" s="35"/>
      <c r="AB951" s="35"/>
      <c r="AC951" s="35"/>
      <c r="AD951" s="35"/>
      <c r="AE951" s="35"/>
    </row>
  </sheetData>
  <sheetProtection algorithmName="SHA-512" hashValue="2UiBSefXuszSP0WY4EtY6rcGBGvSf569CK4Cr0MOS+G1w47c25rd9QguFSBt9jEeQ1NSNc2SUyaOPGEw0xTZ1w==" saltValue="uXFJIcpZWR4yiuY1+vj1kC1oavYREP+yT39icyVnPqvmDidx3SvgdB+WufgGugIJ/RLxc8bFsrIqpS9+diLpXQ==" spinCount="100000" sheet="1" objects="1" scenarios="1" formatColumns="0" formatRows="0" autoFilter="0"/>
  <autoFilter ref="C96:K950"/>
  <mergeCells count="12">
    <mergeCell ref="E89:H89"/>
    <mergeCell ref="L2:V2"/>
    <mergeCell ref="E50:H50"/>
    <mergeCell ref="E52:H52"/>
    <mergeCell ref="E54:H54"/>
    <mergeCell ref="E85:H85"/>
    <mergeCell ref="E87:H87"/>
    <mergeCell ref="E7:H7"/>
    <mergeCell ref="E9:H9"/>
    <mergeCell ref="E11:H11"/>
    <mergeCell ref="E20:H20"/>
    <mergeCell ref="E29:H29"/>
  </mergeCells>
  <hyperlinks>
    <hyperlink ref="F102" r:id="rId1"/>
    <hyperlink ref="F108" r:id="rId2"/>
    <hyperlink ref="F114" r:id="rId3"/>
    <hyperlink ref="F120" r:id="rId4"/>
    <hyperlink ref="F125" r:id="rId5"/>
    <hyperlink ref="F132" r:id="rId6"/>
    <hyperlink ref="F138" r:id="rId7"/>
    <hyperlink ref="F149" r:id="rId8"/>
    <hyperlink ref="F158" r:id="rId9"/>
    <hyperlink ref="F172" r:id="rId10"/>
    <hyperlink ref="F180" r:id="rId11"/>
    <hyperlink ref="F188" r:id="rId12"/>
    <hyperlink ref="F196" r:id="rId13"/>
    <hyperlink ref="F209" r:id="rId14"/>
    <hyperlink ref="F225" r:id="rId15"/>
    <hyperlink ref="F241" r:id="rId16"/>
    <hyperlink ref="F251" r:id="rId17"/>
    <hyperlink ref="F262" r:id="rId18"/>
    <hyperlink ref="F275" r:id="rId19"/>
    <hyperlink ref="F281" r:id="rId20"/>
    <hyperlink ref="F291" r:id="rId21"/>
    <hyperlink ref="F297" r:id="rId22"/>
    <hyperlink ref="F302" r:id="rId23"/>
    <hyperlink ref="F308" r:id="rId24"/>
    <hyperlink ref="F324" r:id="rId25"/>
    <hyperlink ref="F335" r:id="rId26"/>
    <hyperlink ref="F341" r:id="rId27"/>
    <hyperlink ref="F347" r:id="rId28"/>
    <hyperlink ref="F350" r:id="rId29"/>
    <hyperlink ref="F355" r:id="rId30"/>
    <hyperlink ref="F359" r:id="rId31"/>
    <hyperlink ref="F364" r:id="rId32"/>
    <hyperlink ref="F370" r:id="rId33"/>
    <hyperlink ref="F379" r:id="rId34"/>
    <hyperlink ref="F383" r:id="rId35"/>
    <hyperlink ref="F389" r:id="rId36"/>
    <hyperlink ref="F394" r:id="rId37"/>
    <hyperlink ref="F400" r:id="rId38"/>
    <hyperlink ref="F405" r:id="rId39"/>
    <hyperlink ref="F411" r:id="rId40"/>
    <hyperlink ref="F436" r:id="rId41"/>
    <hyperlink ref="F445" r:id="rId42"/>
    <hyperlink ref="F454" r:id="rId43"/>
    <hyperlink ref="F463" r:id="rId44"/>
    <hyperlink ref="F472" r:id="rId45"/>
    <hyperlink ref="F483" r:id="rId46"/>
    <hyperlink ref="F489" r:id="rId47"/>
    <hyperlink ref="F496" r:id="rId48"/>
    <hyperlink ref="F502" r:id="rId49"/>
    <hyperlink ref="F513" r:id="rId50"/>
    <hyperlink ref="F524" r:id="rId51"/>
    <hyperlink ref="F527" r:id="rId52"/>
    <hyperlink ref="F533" r:id="rId53"/>
    <hyperlink ref="F540" r:id="rId54"/>
    <hyperlink ref="F549" r:id="rId55"/>
    <hyperlink ref="F561" r:id="rId56"/>
    <hyperlink ref="F572" r:id="rId57"/>
    <hyperlink ref="F601" r:id="rId58"/>
    <hyperlink ref="F604" r:id="rId59"/>
    <hyperlink ref="F613" r:id="rId60"/>
    <hyperlink ref="F626" r:id="rId61"/>
    <hyperlink ref="F634" r:id="rId62"/>
    <hyperlink ref="F640" r:id="rId63"/>
    <hyperlink ref="F645" r:id="rId64"/>
    <hyperlink ref="F652" r:id="rId65"/>
    <hyperlink ref="F659" r:id="rId66"/>
    <hyperlink ref="F666" r:id="rId67"/>
    <hyperlink ref="F673" r:id="rId68"/>
    <hyperlink ref="F679" r:id="rId69"/>
    <hyperlink ref="F686" r:id="rId70"/>
    <hyperlink ref="F698" r:id="rId71"/>
    <hyperlink ref="F706" r:id="rId72"/>
    <hyperlink ref="F718" r:id="rId73"/>
    <hyperlink ref="F724" r:id="rId74"/>
    <hyperlink ref="F730" r:id="rId75"/>
    <hyperlink ref="F735" r:id="rId76"/>
    <hyperlink ref="F741" r:id="rId77"/>
    <hyperlink ref="F747" r:id="rId78"/>
    <hyperlink ref="F750" r:id="rId79"/>
    <hyperlink ref="F756" r:id="rId80"/>
    <hyperlink ref="F764" r:id="rId81"/>
    <hyperlink ref="F779" r:id="rId82"/>
    <hyperlink ref="F804" r:id="rId83"/>
    <hyperlink ref="F830" r:id="rId84"/>
    <hyperlink ref="F838" r:id="rId85"/>
    <hyperlink ref="F849" r:id="rId86"/>
    <hyperlink ref="F864" r:id="rId87"/>
    <hyperlink ref="F874" r:id="rId88"/>
    <hyperlink ref="F898" r:id="rId89"/>
    <hyperlink ref="F902" r:id="rId90"/>
    <hyperlink ref="F911" r:id="rId91"/>
    <hyperlink ref="F917" r:id="rId92"/>
    <hyperlink ref="F923" r:id="rId93"/>
    <hyperlink ref="F929" r:id="rId94"/>
    <hyperlink ref="F940" r:id="rId95"/>
    <hyperlink ref="F950" r:id="rId96"/>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9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4"/>
      <c r="M2" s="374"/>
      <c r="N2" s="374"/>
      <c r="O2" s="374"/>
      <c r="P2" s="374"/>
      <c r="Q2" s="374"/>
      <c r="R2" s="374"/>
      <c r="S2" s="374"/>
      <c r="T2" s="374"/>
      <c r="U2" s="374"/>
      <c r="V2" s="374"/>
      <c r="AT2" s="18" t="s">
        <v>90</v>
      </c>
    </row>
    <row r="3" spans="1:46" s="1" customFormat="1" ht="6.95" customHeight="1">
      <c r="B3" s="109"/>
      <c r="C3" s="110"/>
      <c r="D3" s="110"/>
      <c r="E3" s="110"/>
      <c r="F3" s="110"/>
      <c r="G3" s="110"/>
      <c r="H3" s="110"/>
      <c r="I3" s="110"/>
      <c r="J3" s="110"/>
      <c r="K3" s="110"/>
      <c r="L3" s="21"/>
      <c r="AT3" s="18" t="s">
        <v>82</v>
      </c>
    </row>
    <row r="4" spans="1:46" s="1" customFormat="1" ht="24.95" customHeight="1">
      <c r="B4" s="21"/>
      <c r="D4" s="111" t="s">
        <v>103</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75" t="str">
        <f>'Rekapitulace stavby'!K6</f>
        <v>Oprava propustků na trati Suchdol nad Odrou - Nový Jičín</v>
      </c>
      <c r="F7" s="376"/>
      <c r="G7" s="376"/>
      <c r="H7" s="376"/>
      <c r="L7" s="21"/>
    </row>
    <row r="8" spans="1:46" s="1" customFormat="1" ht="12" customHeight="1">
      <c r="B8" s="21"/>
      <c r="D8" s="113" t="s">
        <v>104</v>
      </c>
      <c r="L8" s="21"/>
    </row>
    <row r="9" spans="1:46" s="2" customFormat="1" ht="16.5" customHeight="1">
      <c r="A9" s="35"/>
      <c r="B9" s="40"/>
      <c r="C9" s="35"/>
      <c r="D9" s="35"/>
      <c r="E9" s="375" t="s">
        <v>105</v>
      </c>
      <c r="F9" s="377"/>
      <c r="G9" s="377"/>
      <c r="H9" s="377"/>
      <c r="I9" s="35"/>
      <c r="J9" s="35"/>
      <c r="K9" s="35"/>
      <c r="L9" s="114"/>
      <c r="S9" s="35"/>
      <c r="T9" s="35"/>
      <c r="U9" s="35"/>
      <c r="V9" s="35"/>
      <c r="W9" s="35"/>
      <c r="X9" s="35"/>
      <c r="Y9" s="35"/>
      <c r="Z9" s="35"/>
      <c r="AA9" s="35"/>
      <c r="AB9" s="35"/>
      <c r="AC9" s="35"/>
      <c r="AD9" s="35"/>
      <c r="AE9" s="35"/>
    </row>
    <row r="10" spans="1:46" s="2" customFormat="1" ht="12" customHeight="1">
      <c r="A10" s="35"/>
      <c r="B10" s="40"/>
      <c r="C10" s="35"/>
      <c r="D10" s="113" t="s">
        <v>106</v>
      </c>
      <c r="E10" s="35"/>
      <c r="F10" s="35"/>
      <c r="G10" s="35"/>
      <c r="H10" s="35"/>
      <c r="I10" s="35"/>
      <c r="J10" s="35"/>
      <c r="K10" s="35"/>
      <c r="L10" s="114"/>
      <c r="S10" s="35"/>
      <c r="T10" s="35"/>
      <c r="U10" s="35"/>
      <c r="V10" s="35"/>
      <c r="W10" s="35"/>
      <c r="X10" s="35"/>
      <c r="Y10" s="35"/>
      <c r="Z10" s="35"/>
      <c r="AA10" s="35"/>
      <c r="AB10" s="35"/>
      <c r="AC10" s="35"/>
      <c r="AD10" s="35"/>
      <c r="AE10" s="35"/>
    </row>
    <row r="11" spans="1:46" s="2" customFormat="1" ht="16.5" customHeight="1">
      <c r="A11" s="35"/>
      <c r="B11" s="40"/>
      <c r="C11" s="35"/>
      <c r="D11" s="35"/>
      <c r="E11" s="378" t="s">
        <v>1170</v>
      </c>
      <c r="F11" s="377"/>
      <c r="G11" s="377"/>
      <c r="H11" s="377"/>
      <c r="I11" s="35"/>
      <c r="J11" s="35"/>
      <c r="K11" s="35"/>
      <c r="L11" s="114"/>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114"/>
      <c r="S12" s="35"/>
      <c r="T12" s="35"/>
      <c r="U12" s="35"/>
      <c r="V12" s="35"/>
      <c r="W12" s="35"/>
      <c r="X12" s="35"/>
      <c r="Y12" s="35"/>
      <c r="Z12" s="35"/>
      <c r="AA12" s="35"/>
      <c r="AB12" s="35"/>
      <c r="AC12" s="35"/>
      <c r="AD12" s="35"/>
      <c r="AE12" s="35"/>
    </row>
    <row r="13" spans="1:46" s="2" customFormat="1" ht="12" customHeight="1">
      <c r="A13" s="35"/>
      <c r="B13" s="40"/>
      <c r="C13" s="35"/>
      <c r="D13" s="113" t="s">
        <v>18</v>
      </c>
      <c r="E13" s="35"/>
      <c r="F13" s="104" t="s">
        <v>19</v>
      </c>
      <c r="G13" s="35"/>
      <c r="H13" s="35"/>
      <c r="I13" s="113" t="s">
        <v>20</v>
      </c>
      <c r="J13" s="104" t="s">
        <v>19</v>
      </c>
      <c r="K13" s="35"/>
      <c r="L13" s="114"/>
      <c r="S13" s="35"/>
      <c r="T13" s="35"/>
      <c r="U13" s="35"/>
      <c r="V13" s="35"/>
      <c r="W13" s="35"/>
      <c r="X13" s="35"/>
      <c r="Y13" s="35"/>
      <c r="Z13" s="35"/>
      <c r="AA13" s="35"/>
      <c r="AB13" s="35"/>
      <c r="AC13" s="35"/>
      <c r="AD13" s="35"/>
      <c r="AE13" s="35"/>
    </row>
    <row r="14" spans="1:46" s="2" customFormat="1" ht="12" customHeight="1">
      <c r="A14" s="35"/>
      <c r="B14" s="40"/>
      <c r="C14" s="35"/>
      <c r="D14" s="113" t="s">
        <v>21</v>
      </c>
      <c r="E14" s="35"/>
      <c r="F14" s="104" t="s">
        <v>22</v>
      </c>
      <c r="G14" s="35"/>
      <c r="H14" s="35"/>
      <c r="I14" s="113" t="s">
        <v>23</v>
      </c>
      <c r="J14" s="115" t="str">
        <f>'Rekapitulace stavby'!AN8</f>
        <v>13. 2. 2023</v>
      </c>
      <c r="K14" s="35"/>
      <c r="L14" s="114"/>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114"/>
      <c r="S15" s="35"/>
      <c r="T15" s="35"/>
      <c r="U15" s="35"/>
      <c r="V15" s="35"/>
      <c r="W15" s="35"/>
      <c r="X15" s="35"/>
      <c r="Y15" s="35"/>
      <c r="Z15" s="35"/>
      <c r="AA15" s="35"/>
      <c r="AB15" s="35"/>
      <c r="AC15" s="35"/>
      <c r="AD15" s="35"/>
      <c r="AE15" s="35"/>
    </row>
    <row r="16" spans="1:46" s="2" customFormat="1" ht="12" customHeight="1">
      <c r="A16" s="35"/>
      <c r="B16" s="40"/>
      <c r="C16" s="35"/>
      <c r="D16" s="113" t="s">
        <v>25</v>
      </c>
      <c r="E16" s="35"/>
      <c r="F16" s="35"/>
      <c r="G16" s="35"/>
      <c r="H16" s="35"/>
      <c r="I16" s="113" t="s">
        <v>26</v>
      </c>
      <c r="J16" s="104" t="s">
        <v>27</v>
      </c>
      <c r="K16" s="35"/>
      <c r="L16" s="114"/>
      <c r="S16" s="35"/>
      <c r="T16" s="35"/>
      <c r="U16" s="35"/>
      <c r="V16" s="35"/>
      <c r="W16" s="35"/>
      <c r="X16" s="35"/>
      <c r="Y16" s="35"/>
      <c r="Z16" s="35"/>
      <c r="AA16" s="35"/>
      <c r="AB16" s="35"/>
      <c r="AC16" s="35"/>
      <c r="AD16" s="35"/>
      <c r="AE16" s="35"/>
    </row>
    <row r="17" spans="1:31" s="2" customFormat="1" ht="18" customHeight="1">
      <c r="A17" s="35"/>
      <c r="B17" s="40"/>
      <c r="C17" s="35"/>
      <c r="D17" s="35"/>
      <c r="E17" s="104" t="s">
        <v>28</v>
      </c>
      <c r="F17" s="35"/>
      <c r="G17" s="35"/>
      <c r="H17" s="35"/>
      <c r="I17" s="113" t="s">
        <v>29</v>
      </c>
      <c r="J17" s="104" t="s">
        <v>30</v>
      </c>
      <c r="K17" s="35"/>
      <c r="L17" s="114"/>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114"/>
      <c r="S18" s="35"/>
      <c r="T18" s="35"/>
      <c r="U18" s="35"/>
      <c r="V18" s="35"/>
      <c r="W18" s="35"/>
      <c r="X18" s="35"/>
      <c r="Y18" s="35"/>
      <c r="Z18" s="35"/>
      <c r="AA18" s="35"/>
      <c r="AB18" s="35"/>
      <c r="AC18" s="35"/>
      <c r="AD18" s="35"/>
      <c r="AE18" s="35"/>
    </row>
    <row r="19" spans="1:31" s="2" customFormat="1" ht="12" customHeight="1">
      <c r="A19" s="35"/>
      <c r="B19" s="40"/>
      <c r="C19" s="35"/>
      <c r="D19" s="113" t="s">
        <v>31</v>
      </c>
      <c r="E19" s="35"/>
      <c r="F19" s="35"/>
      <c r="G19" s="35"/>
      <c r="H19" s="35"/>
      <c r="I19" s="113" t="s">
        <v>26</v>
      </c>
      <c r="J19" s="31" t="str">
        <f>'Rekapitulace stavby'!AN13</f>
        <v>Vyplň údaj</v>
      </c>
      <c r="K19" s="35"/>
      <c r="L19" s="114"/>
      <c r="S19" s="35"/>
      <c r="T19" s="35"/>
      <c r="U19" s="35"/>
      <c r="V19" s="35"/>
      <c r="W19" s="35"/>
      <c r="X19" s="35"/>
      <c r="Y19" s="35"/>
      <c r="Z19" s="35"/>
      <c r="AA19" s="35"/>
      <c r="AB19" s="35"/>
      <c r="AC19" s="35"/>
      <c r="AD19" s="35"/>
      <c r="AE19" s="35"/>
    </row>
    <row r="20" spans="1:31" s="2" customFormat="1" ht="18" customHeight="1">
      <c r="A20" s="35"/>
      <c r="B20" s="40"/>
      <c r="C20" s="35"/>
      <c r="D20" s="35"/>
      <c r="E20" s="379" t="str">
        <f>'Rekapitulace stavby'!E14</f>
        <v>Vyplň údaj</v>
      </c>
      <c r="F20" s="380"/>
      <c r="G20" s="380"/>
      <c r="H20" s="380"/>
      <c r="I20" s="113" t="s">
        <v>29</v>
      </c>
      <c r="J20" s="31" t="str">
        <f>'Rekapitulace stavby'!AN14</f>
        <v>Vyplň údaj</v>
      </c>
      <c r="K20" s="35"/>
      <c r="L20" s="114"/>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114"/>
      <c r="S21" s="35"/>
      <c r="T21" s="35"/>
      <c r="U21" s="35"/>
      <c r="V21" s="35"/>
      <c r="W21" s="35"/>
      <c r="X21" s="35"/>
      <c r="Y21" s="35"/>
      <c r="Z21" s="35"/>
      <c r="AA21" s="35"/>
      <c r="AB21" s="35"/>
      <c r="AC21" s="35"/>
      <c r="AD21" s="35"/>
      <c r="AE21" s="35"/>
    </row>
    <row r="22" spans="1:31" s="2" customFormat="1" ht="12" customHeight="1">
      <c r="A22" s="35"/>
      <c r="B22" s="40"/>
      <c r="C22" s="35"/>
      <c r="D22" s="113" t="s">
        <v>33</v>
      </c>
      <c r="E22" s="35"/>
      <c r="F22" s="35"/>
      <c r="G22" s="35"/>
      <c r="H22" s="35"/>
      <c r="I22" s="113" t="s">
        <v>26</v>
      </c>
      <c r="J22" s="104" t="str">
        <f>IF('Rekapitulace stavby'!AN16="","",'Rekapitulace stavby'!AN16)</f>
        <v/>
      </c>
      <c r="K22" s="35"/>
      <c r="L22" s="114"/>
      <c r="S22" s="35"/>
      <c r="T22" s="35"/>
      <c r="U22" s="35"/>
      <c r="V22" s="35"/>
      <c r="W22" s="35"/>
      <c r="X22" s="35"/>
      <c r="Y22" s="35"/>
      <c r="Z22" s="35"/>
      <c r="AA22" s="35"/>
      <c r="AB22" s="35"/>
      <c r="AC22" s="35"/>
      <c r="AD22" s="35"/>
      <c r="AE22" s="35"/>
    </row>
    <row r="23" spans="1:31" s="2" customFormat="1" ht="18" customHeight="1">
      <c r="A23" s="35"/>
      <c r="B23" s="40"/>
      <c r="C23" s="35"/>
      <c r="D23" s="35"/>
      <c r="E23" s="104" t="str">
        <f>IF('Rekapitulace stavby'!E17="","",'Rekapitulace stavby'!E17)</f>
        <v xml:space="preserve"> </v>
      </c>
      <c r="F23" s="35"/>
      <c r="G23" s="35"/>
      <c r="H23" s="35"/>
      <c r="I23" s="113" t="s">
        <v>29</v>
      </c>
      <c r="J23" s="104" t="str">
        <f>IF('Rekapitulace stavby'!AN17="","",'Rekapitulace stavby'!AN17)</f>
        <v/>
      </c>
      <c r="K23" s="35"/>
      <c r="L23" s="114"/>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114"/>
      <c r="S24" s="35"/>
      <c r="T24" s="35"/>
      <c r="U24" s="35"/>
      <c r="V24" s="35"/>
      <c r="W24" s="35"/>
      <c r="X24" s="35"/>
      <c r="Y24" s="35"/>
      <c r="Z24" s="35"/>
      <c r="AA24" s="35"/>
      <c r="AB24" s="35"/>
      <c r="AC24" s="35"/>
      <c r="AD24" s="35"/>
      <c r="AE24" s="35"/>
    </row>
    <row r="25" spans="1:31" s="2" customFormat="1" ht="12" customHeight="1">
      <c r="A25" s="35"/>
      <c r="B25" s="40"/>
      <c r="C25" s="35"/>
      <c r="D25" s="113" t="s">
        <v>36</v>
      </c>
      <c r="E25" s="35"/>
      <c r="F25" s="35"/>
      <c r="G25" s="35"/>
      <c r="H25" s="35"/>
      <c r="I25" s="113" t="s">
        <v>26</v>
      </c>
      <c r="J25" s="104" t="str">
        <f>IF('Rekapitulace stavby'!AN19="","",'Rekapitulace stavby'!AN19)</f>
        <v/>
      </c>
      <c r="K25" s="35"/>
      <c r="L25" s="114"/>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3" t="s">
        <v>29</v>
      </c>
      <c r="J26" s="104" t="str">
        <f>IF('Rekapitulace stavby'!AN20="","",'Rekapitulace stavby'!AN20)</f>
        <v/>
      </c>
      <c r="K26" s="35"/>
      <c r="L26" s="114"/>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114"/>
      <c r="S27" s="35"/>
      <c r="T27" s="35"/>
      <c r="U27" s="35"/>
      <c r="V27" s="35"/>
      <c r="W27" s="35"/>
      <c r="X27" s="35"/>
      <c r="Y27" s="35"/>
      <c r="Z27" s="35"/>
      <c r="AA27" s="35"/>
      <c r="AB27" s="35"/>
      <c r="AC27" s="35"/>
      <c r="AD27" s="35"/>
      <c r="AE27" s="35"/>
    </row>
    <row r="28" spans="1:31" s="2" customFormat="1" ht="12" customHeight="1">
      <c r="A28" s="35"/>
      <c r="B28" s="40"/>
      <c r="C28" s="35"/>
      <c r="D28" s="113" t="s">
        <v>37</v>
      </c>
      <c r="E28" s="35"/>
      <c r="F28" s="35"/>
      <c r="G28" s="35"/>
      <c r="H28" s="35"/>
      <c r="I28" s="35"/>
      <c r="J28" s="35"/>
      <c r="K28" s="35"/>
      <c r="L28" s="114"/>
      <c r="S28" s="35"/>
      <c r="T28" s="35"/>
      <c r="U28" s="35"/>
      <c r="V28" s="35"/>
      <c r="W28" s="35"/>
      <c r="X28" s="35"/>
      <c r="Y28" s="35"/>
      <c r="Z28" s="35"/>
      <c r="AA28" s="35"/>
      <c r="AB28" s="35"/>
      <c r="AC28" s="35"/>
      <c r="AD28" s="35"/>
      <c r="AE28" s="35"/>
    </row>
    <row r="29" spans="1:31" s="8" customFormat="1" ht="71.25" customHeight="1">
      <c r="A29" s="116"/>
      <c r="B29" s="117"/>
      <c r="C29" s="116"/>
      <c r="D29" s="116"/>
      <c r="E29" s="381" t="s">
        <v>38</v>
      </c>
      <c r="F29" s="381"/>
      <c r="G29" s="381"/>
      <c r="H29" s="381"/>
      <c r="I29" s="116"/>
      <c r="J29" s="116"/>
      <c r="K29" s="116"/>
      <c r="L29" s="118"/>
      <c r="S29" s="116"/>
      <c r="T29" s="116"/>
      <c r="U29" s="116"/>
      <c r="V29" s="116"/>
      <c r="W29" s="116"/>
      <c r="X29" s="116"/>
      <c r="Y29" s="116"/>
      <c r="Z29" s="116"/>
      <c r="AA29" s="116"/>
      <c r="AB29" s="116"/>
      <c r="AC29" s="116"/>
      <c r="AD29" s="116"/>
      <c r="AE29" s="116"/>
    </row>
    <row r="30" spans="1:31" s="2" customFormat="1" ht="6.95" customHeight="1">
      <c r="A30" s="35"/>
      <c r="B30" s="40"/>
      <c r="C30" s="35"/>
      <c r="D30" s="35"/>
      <c r="E30" s="35"/>
      <c r="F30" s="35"/>
      <c r="G30" s="35"/>
      <c r="H30" s="35"/>
      <c r="I30" s="35"/>
      <c r="J30" s="35"/>
      <c r="K30" s="35"/>
      <c r="L30" s="114"/>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114"/>
      <c r="S31" s="35"/>
      <c r="T31" s="35"/>
      <c r="U31" s="35"/>
      <c r="V31" s="35"/>
      <c r="W31" s="35"/>
      <c r="X31" s="35"/>
      <c r="Y31" s="35"/>
      <c r="Z31" s="35"/>
      <c r="AA31" s="35"/>
      <c r="AB31" s="35"/>
      <c r="AC31" s="35"/>
      <c r="AD31" s="35"/>
      <c r="AE31" s="35"/>
    </row>
    <row r="32" spans="1:31" s="2" customFormat="1" ht="25.35" customHeight="1">
      <c r="A32" s="35"/>
      <c r="B32" s="40"/>
      <c r="C32" s="35"/>
      <c r="D32" s="120" t="s">
        <v>39</v>
      </c>
      <c r="E32" s="35"/>
      <c r="F32" s="35"/>
      <c r="G32" s="35"/>
      <c r="H32" s="35"/>
      <c r="I32" s="35"/>
      <c r="J32" s="121">
        <f>ROUND(J88, 2)</f>
        <v>0</v>
      </c>
      <c r="K32" s="35"/>
      <c r="L32" s="114"/>
      <c r="S32" s="35"/>
      <c r="T32" s="35"/>
      <c r="U32" s="35"/>
      <c r="V32" s="35"/>
      <c r="W32" s="35"/>
      <c r="X32" s="35"/>
      <c r="Y32" s="35"/>
      <c r="Z32" s="35"/>
      <c r="AA32" s="35"/>
      <c r="AB32" s="35"/>
      <c r="AC32" s="35"/>
      <c r="AD32" s="35"/>
      <c r="AE32" s="35"/>
    </row>
    <row r="33" spans="1:31" s="2" customFormat="1" ht="6.95" customHeight="1">
      <c r="A33" s="35"/>
      <c r="B33" s="40"/>
      <c r="C33" s="35"/>
      <c r="D33" s="119"/>
      <c r="E33" s="119"/>
      <c r="F33" s="119"/>
      <c r="G33" s="119"/>
      <c r="H33" s="119"/>
      <c r="I33" s="119"/>
      <c r="J33" s="119"/>
      <c r="K33" s="119"/>
      <c r="L33" s="114"/>
      <c r="S33" s="35"/>
      <c r="T33" s="35"/>
      <c r="U33" s="35"/>
      <c r="V33" s="35"/>
      <c r="W33" s="35"/>
      <c r="X33" s="35"/>
      <c r="Y33" s="35"/>
      <c r="Z33" s="35"/>
      <c r="AA33" s="35"/>
      <c r="AB33" s="35"/>
      <c r="AC33" s="35"/>
      <c r="AD33" s="35"/>
      <c r="AE33" s="35"/>
    </row>
    <row r="34" spans="1:31" s="2" customFormat="1" ht="14.45" customHeight="1">
      <c r="A34" s="35"/>
      <c r="B34" s="40"/>
      <c r="C34" s="35"/>
      <c r="D34" s="35"/>
      <c r="E34" s="35"/>
      <c r="F34" s="122" t="s">
        <v>41</v>
      </c>
      <c r="G34" s="35"/>
      <c r="H34" s="35"/>
      <c r="I34" s="122" t="s">
        <v>40</v>
      </c>
      <c r="J34" s="122" t="s">
        <v>42</v>
      </c>
      <c r="K34" s="35"/>
      <c r="L34" s="114"/>
      <c r="S34" s="35"/>
      <c r="T34" s="35"/>
      <c r="U34" s="35"/>
      <c r="V34" s="35"/>
      <c r="W34" s="35"/>
      <c r="X34" s="35"/>
      <c r="Y34" s="35"/>
      <c r="Z34" s="35"/>
      <c r="AA34" s="35"/>
      <c r="AB34" s="35"/>
      <c r="AC34" s="35"/>
      <c r="AD34" s="35"/>
      <c r="AE34" s="35"/>
    </row>
    <row r="35" spans="1:31" s="2" customFormat="1" ht="14.45" customHeight="1">
      <c r="A35" s="35"/>
      <c r="B35" s="40"/>
      <c r="C35" s="35"/>
      <c r="D35" s="123" t="s">
        <v>43</v>
      </c>
      <c r="E35" s="113" t="s">
        <v>44</v>
      </c>
      <c r="F35" s="124">
        <f>ROUND((SUM(BE88:BE200)),  2)</f>
        <v>0</v>
      </c>
      <c r="G35" s="35"/>
      <c r="H35" s="35"/>
      <c r="I35" s="125">
        <v>0.21</v>
      </c>
      <c r="J35" s="124">
        <f>ROUND(((SUM(BE88:BE200))*I35),  2)</f>
        <v>0</v>
      </c>
      <c r="K35" s="35"/>
      <c r="L35" s="114"/>
      <c r="S35" s="35"/>
      <c r="T35" s="35"/>
      <c r="U35" s="35"/>
      <c r="V35" s="35"/>
      <c r="W35" s="35"/>
      <c r="X35" s="35"/>
      <c r="Y35" s="35"/>
      <c r="Z35" s="35"/>
      <c r="AA35" s="35"/>
      <c r="AB35" s="35"/>
      <c r="AC35" s="35"/>
      <c r="AD35" s="35"/>
      <c r="AE35" s="35"/>
    </row>
    <row r="36" spans="1:31" s="2" customFormat="1" ht="14.45" customHeight="1">
      <c r="A36" s="35"/>
      <c r="B36" s="40"/>
      <c r="C36" s="35"/>
      <c r="D36" s="35"/>
      <c r="E36" s="113" t="s">
        <v>45</v>
      </c>
      <c r="F36" s="124">
        <f>ROUND((SUM(BF88:BF200)),  2)</f>
        <v>0</v>
      </c>
      <c r="G36" s="35"/>
      <c r="H36" s="35"/>
      <c r="I36" s="125">
        <v>0.15</v>
      </c>
      <c r="J36" s="124">
        <f>ROUND(((SUM(BF88:BF200))*I36),  2)</f>
        <v>0</v>
      </c>
      <c r="K36" s="35"/>
      <c r="L36" s="114"/>
      <c r="S36" s="35"/>
      <c r="T36" s="35"/>
      <c r="U36" s="35"/>
      <c r="V36" s="35"/>
      <c r="W36" s="35"/>
      <c r="X36" s="35"/>
      <c r="Y36" s="35"/>
      <c r="Z36" s="35"/>
      <c r="AA36" s="35"/>
      <c r="AB36" s="35"/>
      <c r="AC36" s="35"/>
      <c r="AD36" s="35"/>
      <c r="AE36" s="35"/>
    </row>
    <row r="37" spans="1:31" s="2" customFormat="1" ht="14.45" hidden="1" customHeight="1">
      <c r="A37" s="35"/>
      <c r="B37" s="40"/>
      <c r="C37" s="35"/>
      <c r="D37" s="35"/>
      <c r="E37" s="113" t="s">
        <v>46</v>
      </c>
      <c r="F37" s="124">
        <f>ROUND((SUM(BG88:BG200)),  2)</f>
        <v>0</v>
      </c>
      <c r="G37" s="35"/>
      <c r="H37" s="35"/>
      <c r="I37" s="125">
        <v>0.21</v>
      </c>
      <c r="J37" s="124">
        <f>0</f>
        <v>0</v>
      </c>
      <c r="K37" s="35"/>
      <c r="L37" s="114"/>
      <c r="S37" s="35"/>
      <c r="T37" s="35"/>
      <c r="U37" s="35"/>
      <c r="V37" s="35"/>
      <c r="W37" s="35"/>
      <c r="X37" s="35"/>
      <c r="Y37" s="35"/>
      <c r="Z37" s="35"/>
      <c r="AA37" s="35"/>
      <c r="AB37" s="35"/>
      <c r="AC37" s="35"/>
      <c r="AD37" s="35"/>
      <c r="AE37" s="35"/>
    </row>
    <row r="38" spans="1:31" s="2" customFormat="1" ht="14.45" hidden="1" customHeight="1">
      <c r="A38" s="35"/>
      <c r="B38" s="40"/>
      <c r="C38" s="35"/>
      <c r="D38" s="35"/>
      <c r="E38" s="113" t="s">
        <v>47</v>
      </c>
      <c r="F38" s="124">
        <f>ROUND((SUM(BH88:BH200)),  2)</f>
        <v>0</v>
      </c>
      <c r="G38" s="35"/>
      <c r="H38" s="35"/>
      <c r="I38" s="125">
        <v>0.15</v>
      </c>
      <c r="J38" s="124">
        <f>0</f>
        <v>0</v>
      </c>
      <c r="K38" s="35"/>
      <c r="L38" s="114"/>
      <c r="S38" s="35"/>
      <c r="T38" s="35"/>
      <c r="U38" s="35"/>
      <c r="V38" s="35"/>
      <c r="W38" s="35"/>
      <c r="X38" s="35"/>
      <c r="Y38" s="35"/>
      <c r="Z38" s="35"/>
      <c r="AA38" s="35"/>
      <c r="AB38" s="35"/>
      <c r="AC38" s="35"/>
      <c r="AD38" s="35"/>
      <c r="AE38" s="35"/>
    </row>
    <row r="39" spans="1:31" s="2" customFormat="1" ht="14.45" hidden="1" customHeight="1">
      <c r="A39" s="35"/>
      <c r="B39" s="40"/>
      <c r="C39" s="35"/>
      <c r="D39" s="35"/>
      <c r="E39" s="113" t="s">
        <v>48</v>
      </c>
      <c r="F39" s="124">
        <f>ROUND((SUM(BI88:BI200)),  2)</f>
        <v>0</v>
      </c>
      <c r="G39" s="35"/>
      <c r="H39" s="35"/>
      <c r="I39" s="125">
        <v>0</v>
      </c>
      <c r="J39" s="124">
        <f>0</f>
        <v>0</v>
      </c>
      <c r="K39" s="35"/>
      <c r="L39" s="114"/>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114"/>
      <c r="S40" s="35"/>
      <c r="T40" s="35"/>
      <c r="U40" s="35"/>
      <c r="V40" s="35"/>
      <c r="W40" s="35"/>
      <c r="X40" s="35"/>
      <c r="Y40" s="35"/>
      <c r="Z40" s="35"/>
      <c r="AA40" s="35"/>
      <c r="AB40" s="35"/>
      <c r="AC40" s="35"/>
      <c r="AD40" s="35"/>
      <c r="AE40" s="35"/>
    </row>
    <row r="41" spans="1:31" s="2" customFormat="1" ht="25.35" customHeight="1">
      <c r="A41" s="35"/>
      <c r="B41" s="40"/>
      <c r="C41" s="126"/>
      <c r="D41" s="127" t="s">
        <v>49</v>
      </c>
      <c r="E41" s="128"/>
      <c r="F41" s="128"/>
      <c r="G41" s="129" t="s">
        <v>50</v>
      </c>
      <c r="H41" s="130" t="s">
        <v>51</v>
      </c>
      <c r="I41" s="128"/>
      <c r="J41" s="131">
        <f>SUM(J32:J39)</f>
        <v>0</v>
      </c>
      <c r="K41" s="132"/>
      <c r="L41" s="114"/>
      <c r="S41" s="35"/>
      <c r="T41" s="35"/>
      <c r="U41" s="35"/>
      <c r="V41" s="35"/>
      <c r="W41" s="35"/>
      <c r="X41" s="35"/>
      <c r="Y41" s="35"/>
      <c r="Z41" s="35"/>
      <c r="AA41" s="35"/>
      <c r="AB41" s="35"/>
      <c r="AC41" s="35"/>
      <c r="AD41" s="35"/>
      <c r="AE41" s="35"/>
    </row>
    <row r="42" spans="1:31" s="2" customFormat="1" ht="14.45" customHeight="1">
      <c r="A42" s="35"/>
      <c r="B42" s="133"/>
      <c r="C42" s="134"/>
      <c r="D42" s="134"/>
      <c r="E42" s="134"/>
      <c r="F42" s="134"/>
      <c r="G42" s="134"/>
      <c r="H42" s="134"/>
      <c r="I42" s="134"/>
      <c r="J42" s="134"/>
      <c r="K42" s="134"/>
      <c r="L42" s="114"/>
      <c r="S42" s="35"/>
      <c r="T42" s="35"/>
      <c r="U42" s="35"/>
      <c r="V42" s="35"/>
      <c r="W42" s="35"/>
      <c r="X42" s="35"/>
      <c r="Y42" s="35"/>
      <c r="Z42" s="35"/>
      <c r="AA42" s="35"/>
      <c r="AB42" s="35"/>
      <c r="AC42" s="35"/>
      <c r="AD42" s="35"/>
      <c r="AE42" s="35"/>
    </row>
    <row r="46" spans="1:31" s="2" customFormat="1" ht="6.95" customHeight="1">
      <c r="A46" s="35"/>
      <c r="B46" s="135"/>
      <c r="C46" s="136"/>
      <c r="D46" s="136"/>
      <c r="E46" s="136"/>
      <c r="F46" s="136"/>
      <c r="G46" s="136"/>
      <c r="H46" s="136"/>
      <c r="I46" s="136"/>
      <c r="J46" s="136"/>
      <c r="K46" s="136"/>
      <c r="L46" s="114"/>
      <c r="S46" s="35"/>
      <c r="T46" s="35"/>
      <c r="U46" s="35"/>
      <c r="V46" s="35"/>
      <c r="W46" s="35"/>
      <c r="X46" s="35"/>
      <c r="Y46" s="35"/>
      <c r="Z46" s="35"/>
      <c r="AA46" s="35"/>
      <c r="AB46" s="35"/>
      <c r="AC46" s="35"/>
      <c r="AD46" s="35"/>
      <c r="AE46" s="35"/>
    </row>
    <row r="47" spans="1:31" s="2" customFormat="1" ht="24.95" customHeight="1">
      <c r="A47" s="35"/>
      <c r="B47" s="36"/>
      <c r="C47" s="24" t="s">
        <v>108</v>
      </c>
      <c r="D47" s="37"/>
      <c r="E47" s="37"/>
      <c r="F47" s="37"/>
      <c r="G47" s="37"/>
      <c r="H47" s="37"/>
      <c r="I47" s="37"/>
      <c r="J47" s="37"/>
      <c r="K47" s="37"/>
      <c r="L47" s="114"/>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37"/>
      <c r="J48" s="37"/>
      <c r="K48" s="37"/>
      <c r="L48" s="114"/>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37"/>
      <c r="J49" s="37"/>
      <c r="K49" s="37"/>
      <c r="L49" s="114"/>
      <c r="S49" s="35"/>
      <c r="T49" s="35"/>
      <c r="U49" s="35"/>
      <c r="V49" s="35"/>
      <c r="W49" s="35"/>
      <c r="X49" s="35"/>
      <c r="Y49" s="35"/>
      <c r="Z49" s="35"/>
      <c r="AA49" s="35"/>
      <c r="AB49" s="35"/>
      <c r="AC49" s="35"/>
      <c r="AD49" s="35"/>
      <c r="AE49" s="35"/>
    </row>
    <row r="50" spans="1:47" s="2" customFormat="1" ht="16.5" customHeight="1">
      <c r="A50" s="35"/>
      <c r="B50" s="36"/>
      <c r="C50" s="37"/>
      <c r="D50" s="37"/>
      <c r="E50" s="382" t="str">
        <f>E7</f>
        <v>Oprava propustků na trati Suchdol nad Odrou - Nový Jičín</v>
      </c>
      <c r="F50" s="383"/>
      <c r="G50" s="383"/>
      <c r="H50" s="383"/>
      <c r="I50" s="37"/>
      <c r="J50" s="37"/>
      <c r="K50" s="37"/>
      <c r="L50" s="114"/>
      <c r="S50" s="35"/>
      <c r="T50" s="35"/>
      <c r="U50" s="35"/>
      <c r="V50" s="35"/>
      <c r="W50" s="35"/>
      <c r="X50" s="35"/>
      <c r="Y50" s="35"/>
      <c r="Z50" s="35"/>
      <c r="AA50" s="35"/>
      <c r="AB50" s="35"/>
      <c r="AC50" s="35"/>
      <c r="AD50" s="35"/>
      <c r="AE50" s="35"/>
    </row>
    <row r="51" spans="1:47" s="1" customFormat="1" ht="12" customHeight="1">
      <c r="B51" s="22"/>
      <c r="C51" s="30" t="s">
        <v>104</v>
      </c>
      <c r="D51" s="23"/>
      <c r="E51" s="23"/>
      <c r="F51" s="23"/>
      <c r="G51" s="23"/>
      <c r="H51" s="23"/>
      <c r="I51" s="23"/>
      <c r="J51" s="23"/>
      <c r="K51" s="23"/>
      <c r="L51" s="21"/>
    </row>
    <row r="52" spans="1:47" s="2" customFormat="1" ht="16.5" customHeight="1">
      <c r="A52" s="35"/>
      <c r="B52" s="36"/>
      <c r="C52" s="37"/>
      <c r="D52" s="37"/>
      <c r="E52" s="382" t="s">
        <v>105</v>
      </c>
      <c r="F52" s="384"/>
      <c r="G52" s="384"/>
      <c r="H52" s="384"/>
      <c r="I52" s="37"/>
      <c r="J52" s="37"/>
      <c r="K52" s="37"/>
      <c r="L52" s="114"/>
      <c r="S52" s="35"/>
      <c r="T52" s="35"/>
      <c r="U52" s="35"/>
      <c r="V52" s="35"/>
      <c r="W52" s="35"/>
      <c r="X52" s="35"/>
      <c r="Y52" s="35"/>
      <c r="Z52" s="35"/>
      <c r="AA52" s="35"/>
      <c r="AB52" s="35"/>
      <c r="AC52" s="35"/>
      <c r="AD52" s="35"/>
      <c r="AE52" s="35"/>
    </row>
    <row r="53" spans="1:47" s="2" customFormat="1" ht="12" customHeight="1">
      <c r="A53" s="35"/>
      <c r="B53" s="36"/>
      <c r="C53" s="30" t="s">
        <v>106</v>
      </c>
      <c r="D53" s="37"/>
      <c r="E53" s="37"/>
      <c r="F53" s="37"/>
      <c r="G53" s="37"/>
      <c r="H53" s="37"/>
      <c r="I53" s="37"/>
      <c r="J53" s="37"/>
      <c r="K53" s="37"/>
      <c r="L53" s="114"/>
      <c r="S53" s="35"/>
      <c r="T53" s="35"/>
      <c r="U53" s="35"/>
      <c r="V53" s="35"/>
      <c r="W53" s="35"/>
      <c r="X53" s="35"/>
      <c r="Y53" s="35"/>
      <c r="Z53" s="35"/>
      <c r="AA53" s="35"/>
      <c r="AB53" s="35"/>
      <c r="AC53" s="35"/>
      <c r="AD53" s="35"/>
      <c r="AE53" s="35"/>
    </row>
    <row r="54" spans="1:47" s="2" customFormat="1" ht="16.5" customHeight="1">
      <c r="A54" s="35"/>
      <c r="B54" s="36"/>
      <c r="C54" s="37"/>
      <c r="D54" s="37"/>
      <c r="E54" s="331" t="str">
        <f>E11</f>
        <v>SO 01.2 - Most v km 5,629 - svršek</v>
      </c>
      <c r="F54" s="384"/>
      <c r="G54" s="384"/>
      <c r="H54" s="384"/>
      <c r="I54" s="37"/>
      <c r="J54" s="37"/>
      <c r="K54" s="37"/>
      <c r="L54" s="114"/>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37"/>
      <c r="J55" s="37"/>
      <c r="K55" s="37"/>
      <c r="L55" s="114"/>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OŘ Ostrava</v>
      </c>
      <c r="G56" s="37"/>
      <c r="H56" s="37"/>
      <c r="I56" s="30" t="s">
        <v>23</v>
      </c>
      <c r="J56" s="60" t="str">
        <f>IF(J14="","",J14)</f>
        <v>13. 2. 2023</v>
      </c>
      <c r="K56" s="37"/>
      <c r="L56" s="114"/>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37"/>
      <c r="J57" s="37"/>
      <c r="K57" s="37"/>
      <c r="L57" s="114"/>
      <c r="S57" s="35"/>
      <c r="T57" s="35"/>
      <c r="U57" s="35"/>
      <c r="V57" s="35"/>
      <c r="W57" s="35"/>
      <c r="X57" s="35"/>
      <c r="Y57" s="35"/>
      <c r="Z57" s="35"/>
      <c r="AA57" s="35"/>
      <c r="AB57" s="35"/>
      <c r="AC57" s="35"/>
      <c r="AD57" s="35"/>
      <c r="AE57" s="35"/>
    </row>
    <row r="58" spans="1:47" s="2" customFormat="1" ht="15.2" customHeight="1">
      <c r="A58" s="35"/>
      <c r="B58" s="36"/>
      <c r="C58" s="30" t="s">
        <v>25</v>
      </c>
      <c r="D58" s="37"/>
      <c r="E58" s="37"/>
      <c r="F58" s="28" t="str">
        <f>E17</f>
        <v>Správa železnic, s.o. OŘ Ostrava</v>
      </c>
      <c r="G58" s="37"/>
      <c r="H58" s="37"/>
      <c r="I58" s="30" t="s">
        <v>33</v>
      </c>
      <c r="J58" s="33" t="str">
        <f>E23</f>
        <v xml:space="preserve"> </v>
      </c>
      <c r="K58" s="37"/>
      <c r="L58" s="114"/>
      <c r="S58" s="35"/>
      <c r="T58" s="35"/>
      <c r="U58" s="35"/>
      <c r="V58" s="35"/>
      <c r="W58" s="35"/>
      <c r="X58" s="35"/>
      <c r="Y58" s="35"/>
      <c r="Z58" s="35"/>
      <c r="AA58" s="35"/>
      <c r="AB58" s="35"/>
      <c r="AC58" s="35"/>
      <c r="AD58" s="35"/>
      <c r="AE58" s="35"/>
    </row>
    <row r="59" spans="1:47" s="2" customFormat="1" ht="15.2" customHeight="1">
      <c r="A59" s="35"/>
      <c r="B59" s="36"/>
      <c r="C59" s="30" t="s">
        <v>31</v>
      </c>
      <c r="D59" s="37"/>
      <c r="E59" s="37"/>
      <c r="F59" s="28" t="str">
        <f>IF(E20="","",E20)</f>
        <v>Vyplň údaj</v>
      </c>
      <c r="G59" s="37"/>
      <c r="H59" s="37"/>
      <c r="I59" s="30" t="s">
        <v>36</v>
      </c>
      <c r="J59" s="33" t="str">
        <f>E26</f>
        <v xml:space="preserve"> </v>
      </c>
      <c r="K59" s="37"/>
      <c r="L59" s="114"/>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37"/>
      <c r="J60" s="37"/>
      <c r="K60" s="37"/>
      <c r="L60" s="114"/>
      <c r="S60" s="35"/>
      <c r="T60" s="35"/>
      <c r="U60" s="35"/>
      <c r="V60" s="35"/>
      <c r="W60" s="35"/>
      <c r="X60" s="35"/>
      <c r="Y60" s="35"/>
      <c r="Z60" s="35"/>
      <c r="AA60" s="35"/>
      <c r="AB60" s="35"/>
      <c r="AC60" s="35"/>
      <c r="AD60" s="35"/>
      <c r="AE60" s="35"/>
    </row>
    <row r="61" spans="1:47" s="2" customFormat="1" ht="29.25" customHeight="1">
      <c r="A61" s="35"/>
      <c r="B61" s="36"/>
      <c r="C61" s="137" t="s">
        <v>109</v>
      </c>
      <c r="D61" s="138"/>
      <c r="E61" s="138"/>
      <c r="F61" s="138"/>
      <c r="G61" s="138"/>
      <c r="H61" s="138"/>
      <c r="I61" s="138"/>
      <c r="J61" s="139" t="s">
        <v>110</v>
      </c>
      <c r="K61" s="138"/>
      <c r="L61" s="114"/>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37"/>
      <c r="J62" s="37"/>
      <c r="K62" s="37"/>
      <c r="L62" s="114"/>
      <c r="S62" s="35"/>
      <c r="T62" s="35"/>
      <c r="U62" s="35"/>
      <c r="V62" s="35"/>
      <c r="W62" s="35"/>
      <c r="X62" s="35"/>
      <c r="Y62" s="35"/>
      <c r="Z62" s="35"/>
      <c r="AA62" s="35"/>
      <c r="AB62" s="35"/>
      <c r="AC62" s="35"/>
      <c r="AD62" s="35"/>
      <c r="AE62" s="35"/>
    </row>
    <row r="63" spans="1:47" s="2" customFormat="1" ht="22.9" customHeight="1">
      <c r="A63" s="35"/>
      <c r="B63" s="36"/>
      <c r="C63" s="140" t="s">
        <v>71</v>
      </c>
      <c r="D63" s="37"/>
      <c r="E63" s="37"/>
      <c r="F63" s="37"/>
      <c r="G63" s="37"/>
      <c r="H63" s="37"/>
      <c r="I63" s="37"/>
      <c r="J63" s="78">
        <f>J88</f>
        <v>0</v>
      </c>
      <c r="K63" s="37"/>
      <c r="L63" s="114"/>
      <c r="S63" s="35"/>
      <c r="T63" s="35"/>
      <c r="U63" s="35"/>
      <c r="V63" s="35"/>
      <c r="W63" s="35"/>
      <c r="X63" s="35"/>
      <c r="Y63" s="35"/>
      <c r="Z63" s="35"/>
      <c r="AA63" s="35"/>
      <c r="AB63" s="35"/>
      <c r="AC63" s="35"/>
      <c r="AD63" s="35"/>
      <c r="AE63" s="35"/>
      <c r="AU63" s="18" t="s">
        <v>111</v>
      </c>
    </row>
    <row r="64" spans="1:47" s="9" customFormat="1" ht="24.95" customHeight="1">
      <c r="B64" s="141"/>
      <c r="C64" s="142"/>
      <c r="D64" s="143" t="s">
        <v>112</v>
      </c>
      <c r="E64" s="144"/>
      <c r="F64" s="144"/>
      <c r="G64" s="144"/>
      <c r="H64" s="144"/>
      <c r="I64" s="144"/>
      <c r="J64" s="145">
        <f>J89</f>
        <v>0</v>
      </c>
      <c r="K64" s="142"/>
      <c r="L64" s="146"/>
    </row>
    <row r="65" spans="1:31" s="10" customFormat="1" ht="19.899999999999999" customHeight="1">
      <c r="B65" s="147"/>
      <c r="C65" s="98"/>
      <c r="D65" s="148" t="s">
        <v>1171</v>
      </c>
      <c r="E65" s="149"/>
      <c r="F65" s="149"/>
      <c r="G65" s="149"/>
      <c r="H65" s="149"/>
      <c r="I65" s="149"/>
      <c r="J65" s="150">
        <f>J90</f>
        <v>0</v>
      </c>
      <c r="K65" s="98"/>
      <c r="L65" s="151"/>
    </row>
    <row r="66" spans="1:31" s="9" customFormat="1" ht="24.95" customHeight="1">
      <c r="B66" s="141"/>
      <c r="C66" s="142"/>
      <c r="D66" s="143" t="s">
        <v>1172</v>
      </c>
      <c r="E66" s="144"/>
      <c r="F66" s="144"/>
      <c r="G66" s="144"/>
      <c r="H66" s="144"/>
      <c r="I66" s="144"/>
      <c r="J66" s="145">
        <f>J169</f>
        <v>0</v>
      </c>
      <c r="K66" s="142"/>
      <c r="L66" s="146"/>
    </row>
    <row r="67" spans="1:31" s="2" customFormat="1" ht="21.75" customHeight="1">
      <c r="A67" s="35"/>
      <c r="B67" s="36"/>
      <c r="C67" s="37"/>
      <c r="D67" s="37"/>
      <c r="E67" s="37"/>
      <c r="F67" s="37"/>
      <c r="G67" s="37"/>
      <c r="H67" s="37"/>
      <c r="I67" s="37"/>
      <c r="J67" s="37"/>
      <c r="K67" s="37"/>
      <c r="L67" s="114"/>
      <c r="S67" s="35"/>
      <c r="T67" s="35"/>
      <c r="U67" s="35"/>
      <c r="V67" s="35"/>
      <c r="W67" s="35"/>
      <c r="X67" s="35"/>
      <c r="Y67" s="35"/>
      <c r="Z67" s="35"/>
      <c r="AA67" s="35"/>
      <c r="AB67" s="35"/>
      <c r="AC67" s="35"/>
      <c r="AD67" s="35"/>
      <c r="AE67" s="35"/>
    </row>
    <row r="68" spans="1:31" s="2" customFormat="1" ht="6.95" customHeight="1">
      <c r="A68" s="35"/>
      <c r="B68" s="48"/>
      <c r="C68" s="49"/>
      <c r="D68" s="49"/>
      <c r="E68" s="49"/>
      <c r="F68" s="49"/>
      <c r="G68" s="49"/>
      <c r="H68" s="49"/>
      <c r="I68" s="49"/>
      <c r="J68" s="49"/>
      <c r="K68" s="49"/>
      <c r="L68" s="114"/>
      <c r="S68" s="35"/>
      <c r="T68" s="35"/>
      <c r="U68" s="35"/>
      <c r="V68" s="35"/>
      <c r="W68" s="35"/>
      <c r="X68" s="35"/>
      <c r="Y68" s="35"/>
      <c r="Z68" s="35"/>
      <c r="AA68" s="35"/>
      <c r="AB68" s="35"/>
      <c r="AC68" s="35"/>
      <c r="AD68" s="35"/>
      <c r="AE68" s="35"/>
    </row>
    <row r="72" spans="1:31" s="2" customFormat="1" ht="6.95" customHeight="1">
      <c r="A72" s="35"/>
      <c r="B72" s="50"/>
      <c r="C72" s="51"/>
      <c r="D72" s="51"/>
      <c r="E72" s="51"/>
      <c r="F72" s="51"/>
      <c r="G72" s="51"/>
      <c r="H72" s="51"/>
      <c r="I72" s="51"/>
      <c r="J72" s="51"/>
      <c r="K72" s="51"/>
      <c r="L72" s="114"/>
      <c r="S72" s="35"/>
      <c r="T72" s="35"/>
      <c r="U72" s="35"/>
      <c r="V72" s="35"/>
      <c r="W72" s="35"/>
      <c r="X72" s="35"/>
      <c r="Y72" s="35"/>
      <c r="Z72" s="35"/>
      <c r="AA72" s="35"/>
      <c r="AB72" s="35"/>
      <c r="AC72" s="35"/>
      <c r="AD72" s="35"/>
      <c r="AE72" s="35"/>
    </row>
    <row r="73" spans="1:31" s="2" customFormat="1" ht="24.95" customHeight="1">
      <c r="A73" s="35"/>
      <c r="B73" s="36"/>
      <c r="C73" s="24" t="s">
        <v>124</v>
      </c>
      <c r="D73" s="37"/>
      <c r="E73" s="37"/>
      <c r="F73" s="37"/>
      <c r="G73" s="37"/>
      <c r="H73" s="37"/>
      <c r="I73" s="37"/>
      <c r="J73" s="37"/>
      <c r="K73" s="37"/>
      <c r="L73" s="114"/>
      <c r="S73" s="35"/>
      <c r="T73" s="35"/>
      <c r="U73" s="35"/>
      <c r="V73" s="35"/>
      <c r="W73" s="35"/>
      <c r="X73" s="35"/>
      <c r="Y73" s="35"/>
      <c r="Z73" s="35"/>
      <c r="AA73" s="35"/>
      <c r="AB73" s="35"/>
      <c r="AC73" s="35"/>
      <c r="AD73" s="35"/>
      <c r="AE73" s="35"/>
    </row>
    <row r="74" spans="1:31" s="2" customFormat="1" ht="6.95" customHeight="1">
      <c r="A74" s="35"/>
      <c r="B74" s="36"/>
      <c r="C74" s="37"/>
      <c r="D74" s="37"/>
      <c r="E74" s="37"/>
      <c r="F74" s="37"/>
      <c r="G74" s="37"/>
      <c r="H74" s="37"/>
      <c r="I74" s="37"/>
      <c r="J74" s="37"/>
      <c r="K74" s="37"/>
      <c r="L74" s="114"/>
      <c r="S74" s="35"/>
      <c r="T74" s="35"/>
      <c r="U74" s="35"/>
      <c r="V74" s="35"/>
      <c r="W74" s="35"/>
      <c r="X74" s="35"/>
      <c r="Y74" s="35"/>
      <c r="Z74" s="35"/>
      <c r="AA74" s="35"/>
      <c r="AB74" s="35"/>
      <c r="AC74" s="35"/>
      <c r="AD74" s="35"/>
      <c r="AE74" s="35"/>
    </row>
    <row r="75" spans="1:31" s="2" customFormat="1" ht="12" customHeight="1">
      <c r="A75" s="35"/>
      <c r="B75" s="36"/>
      <c r="C75" s="30" t="s">
        <v>16</v>
      </c>
      <c r="D75" s="37"/>
      <c r="E75" s="37"/>
      <c r="F75" s="37"/>
      <c r="G75" s="37"/>
      <c r="H75" s="37"/>
      <c r="I75" s="37"/>
      <c r="J75" s="37"/>
      <c r="K75" s="37"/>
      <c r="L75" s="114"/>
      <c r="S75" s="35"/>
      <c r="T75" s="35"/>
      <c r="U75" s="35"/>
      <c r="V75" s="35"/>
      <c r="W75" s="35"/>
      <c r="X75" s="35"/>
      <c r="Y75" s="35"/>
      <c r="Z75" s="35"/>
      <c r="AA75" s="35"/>
      <c r="AB75" s="35"/>
      <c r="AC75" s="35"/>
      <c r="AD75" s="35"/>
      <c r="AE75" s="35"/>
    </row>
    <row r="76" spans="1:31" s="2" customFormat="1" ht="16.5" customHeight="1">
      <c r="A76" s="35"/>
      <c r="B76" s="36"/>
      <c r="C76" s="37"/>
      <c r="D76" s="37"/>
      <c r="E76" s="382" t="str">
        <f>E7</f>
        <v>Oprava propustků na trati Suchdol nad Odrou - Nový Jičín</v>
      </c>
      <c r="F76" s="383"/>
      <c r="G76" s="383"/>
      <c r="H76" s="383"/>
      <c r="I76" s="37"/>
      <c r="J76" s="37"/>
      <c r="K76" s="37"/>
      <c r="L76" s="114"/>
      <c r="S76" s="35"/>
      <c r="T76" s="35"/>
      <c r="U76" s="35"/>
      <c r="V76" s="35"/>
      <c r="W76" s="35"/>
      <c r="X76" s="35"/>
      <c r="Y76" s="35"/>
      <c r="Z76" s="35"/>
      <c r="AA76" s="35"/>
      <c r="AB76" s="35"/>
      <c r="AC76" s="35"/>
      <c r="AD76" s="35"/>
      <c r="AE76" s="35"/>
    </row>
    <row r="77" spans="1:31" s="1" customFormat="1" ht="12" customHeight="1">
      <c r="B77" s="22"/>
      <c r="C77" s="30" t="s">
        <v>104</v>
      </c>
      <c r="D77" s="23"/>
      <c r="E77" s="23"/>
      <c r="F77" s="23"/>
      <c r="G77" s="23"/>
      <c r="H77" s="23"/>
      <c r="I77" s="23"/>
      <c r="J77" s="23"/>
      <c r="K77" s="23"/>
      <c r="L77" s="21"/>
    </row>
    <row r="78" spans="1:31" s="2" customFormat="1" ht="16.5" customHeight="1">
      <c r="A78" s="35"/>
      <c r="B78" s="36"/>
      <c r="C78" s="37"/>
      <c r="D78" s="37"/>
      <c r="E78" s="382" t="s">
        <v>105</v>
      </c>
      <c r="F78" s="384"/>
      <c r="G78" s="384"/>
      <c r="H78" s="384"/>
      <c r="I78" s="37"/>
      <c r="J78" s="37"/>
      <c r="K78" s="37"/>
      <c r="L78" s="114"/>
      <c r="S78" s="35"/>
      <c r="T78" s="35"/>
      <c r="U78" s="35"/>
      <c r="V78" s="35"/>
      <c r="W78" s="35"/>
      <c r="X78" s="35"/>
      <c r="Y78" s="35"/>
      <c r="Z78" s="35"/>
      <c r="AA78" s="35"/>
      <c r="AB78" s="35"/>
      <c r="AC78" s="35"/>
      <c r="AD78" s="35"/>
      <c r="AE78" s="35"/>
    </row>
    <row r="79" spans="1:31" s="2" customFormat="1" ht="12" customHeight="1">
      <c r="A79" s="35"/>
      <c r="B79" s="36"/>
      <c r="C79" s="30" t="s">
        <v>106</v>
      </c>
      <c r="D79" s="37"/>
      <c r="E79" s="37"/>
      <c r="F79" s="37"/>
      <c r="G79" s="37"/>
      <c r="H79" s="37"/>
      <c r="I79" s="37"/>
      <c r="J79" s="37"/>
      <c r="K79" s="37"/>
      <c r="L79" s="114"/>
      <c r="S79" s="35"/>
      <c r="T79" s="35"/>
      <c r="U79" s="35"/>
      <c r="V79" s="35"/>
      <c r="W79" s="35"/>
      <c r="X79" s="35"/>
      <c r="Y79" s="35"/>
      <c r="Z79" s="35"/>
      <c r="AA79" s="35"/>
      <c r="AB79" s="35"/>
      <c r="AC79" s="35"/>
      <c r="AD79" s="35"/>
      <c r="AE79" s="35"/>
    </row>
    <row r="80" spans="1:31" s="2" customFormat="1" ht="16.5" customHeight="1">
      <c r="A80" s="35"/>
      <c r="B80" s="36"/>
      <c r="C80" s="37"/>
      <c r="D80" s="37"/>
      <c r="E80" s="331" t="str">
        <f>E11</f>
        <v>SO 01.2 - Most v km 5,629 - svršek</v>
      </c>
      <c r="F80" s="384"/>
      <c r="G80" s="384"/>
      <c r="H80" s="384"/>
      <c r="I80" s="37"/>
      <c r="J80" s="37"/>
      <c r="K80" s="37"/>
      <c r="L80" s="114"/>
      <c r="S80" s="35"/>
      <c r="T80" s="35"/>
      <c r="U80" s="35"/>
      <c r="V80" s="35"/>
      <c r="W80" s="35"/>
      <c r="X80" s="35"/>
      <c r="Y80" s="35"/>
      <c r="Z80" s="35"/>
      <c r="AA80" s="35"/>
      <c r="AB80" s="35"/>
      <c r="AC80" s="35"/>
      <c r="AD80" s="35"/>
      <c r="AE80" s="35"/>
    </row>
    <row r="81" spans="1:65" s="2" customFormat="1" ht="6.95" customHeight="1">
      <c r="A81" s="35"/>
      <c r="B81" s="36"/>
      <c r="C81" s="37"/>
      <c r="D81" s="37"/>
      <c r="E81" s="37"/>
      <c r="F81" s="37"/>
      <c r="G81" s="37"/>
      <c r="H81" s="37"/>
      <c r="I81" s="37"/>
      <c r="J81" s="37"/>
      <c r="K81" s="37"/>
      <c r="L81" s="114"/>
      <c r="S81" s="35"/>
      <c r="T81" s="35"/>
      <c r="U81" s="35"/>
      <c r="V81" s="35"/>
      <c r="W81" s="35"/>
      <c r="X81" s="35"/>
      <c r="Y81" s="35"/>
      <c r="Z81" s="35"/>
      <c r="AA81" s="35"/>
      <c r="AB81" s="35"/>
      <c r="AC81" s="35"/>
      <c r="AD81" s="35"/>
      <c r="AE81" s="35"/>
    </row>
    <row r="82" spans="1:65" s="2" customFormat="1" ht="12" customHeight="1">
      <c r="A82" s="35"/>
      <c r="B82" s="36"/>
      <c r="C82" s="30" t="s">
        <v>21</v>
      </c>
      <c r="D82" s="37"/>
      <c r="E82" s="37"/>
      <c r="F82" s="28" t="str">
        <f>F14</f>
        <v>OŘ Ostrava</v>
      </c>
      <c r="G82" s="37"/>
      <c r="H82" s="37"/>
      <c r="I82" s="30" t="s">
        <v>23</v>
      </c>
      <c r="J82" s="60" t="str">
        <f>IF(J14="","",J14)</f>
        <v>13. 2. 2023</v>
      </c>
      <c r="K82" s="37"/>
      <c r="L82" s="114"/>
      <c r="S82" s="35"/>
      <c r="T82" s="35"/>
      <c r="U82" s="35"/>
      <c r="V82" s="35"/>
      <c r="W82" s="35"/>
      <c r="X82" s="35"/>
      <c r="Y82" s="35"/>
      <c r="Z82" s="35"/>
      <c r="AA82" s="35"/>
      <c r="AB82" s="35"/>
      <c r="AC82" s="35"/>
      <c r="AD82" s="35"/>
      <c r="AE82" s="35"/>
    </row>
    <row r="83" spans="1:65" s="2" customFormat="1" ht="6.95" customHeight="1">
      <c r="A83" s="35"/>
      <c r="B83" s="36"/>
      <c r="C83" s="37"/>
      <c r="D83" s="37"/>
      <c r="E83" s="37"/>
      <c r="F83" s="37"/>
      <c r="G83" s="37"/>
      <c r="H83" s="37"/>
      <c r="I83" s="37"/>
      <c r="J83" s="37"/>
      <c r="K83" s="37"/>
      <c r="L83" s="114"/>
      <c r="S83" s="35"/>
      <c r="T83" s="35"/>
      <c r="U83" s="35"/>
      <c r="V83" s="35"/>
      <c r="W83" s="35"/>
      <c r="X83" s="35"/>
      <c r="Y83" s="35"/>
      <c r="Z83" s="35"/>
      <c r="AA83" s="35"/>
      <c r="AB83" s="35"/>
      <c r="AC83" s="35"/>
      <c r="AD83" s="35"/>
      <c r="AE83" s="35"/>
    </row>
    <row r="84" spans="1:65" s="2" customFormat="1" ht="15.2" customHeight="1">
      <c r="A84" s="35"/>
      <c r="B84" s="36"/>
      <c r="C84" s="30" t="s">
        <v>25</v>
      </c>
      <c r="D84" s="37"/>
      <c r="E84" s="37"/>
      <c r="F84" s="28" t="str">
        <f>E17</f>
        <v>Správa železnic, s.o. OŘ Ostrava</v>
      </c>
      <c r="G84" s="37"/>
      <c r="H84" s="37"/>
      <c r="I84" s="30" t="s">
        <v>33</v>
      </c>
      <c r="J84" s="33" t="str">
        <f>E23</f>
        <v xml:space="preserve"> </v>
      </c>
      <c r="K84" s="37"/>
      <c r="L84" s="114"/>
      <c r="S84" s="35"/>
      <c r="T84" s="35"/>
      <c r="U84" s="35"/>
      <c r="V84" s="35"/>
      <c r="W84" s="35"/>
      <c r="X84" s="35"/>
      <c r="Y84" s="35"/>
      <c r="Z84" s="35"/>
      <c r="AA84" s="35"/>
      <c r="AB84" s="35"/>
      <c r="AC84" s="35"/>
      <c r="AD84" s="35"/>
      <c r="AE84" s="35"/>
    </row>
    <row r="85" spans="1:65" s="2" customFormat="1" ht="15.2" customHeight="1">
      <c r="A85" s="35"/>
      <c r="B85" s="36"/>
      <c r="C85" s="30" t="s">
        <v>31</v>
      </c>
      <c r="D85" s="37"/>
      <c r="E85" s="37"/>
      <c r="F85" s="28" t="str">
        <f>IF(E20="","",E20)</f>
        <v>Vyplň údaj</v>
      </c>
      <c r="G85" s="37"/>
      <c r="H85" s="37"/>
      <c r="I85" s="30" t="s">
        <v>36</v>
      </c>
      <c r="J85" s="33" t="str">
        <f>E26</f>
        <v xml:space="preserve"> </v>
      </c>
      <c r="K85" s="37"/>
      <c r="L85" s="114"/>
      <c r="S85" s="35"/>
      <c r="T85" s="35"/>
      <c r="U85" s="35"/>
      <c r="V85" s="35"/>
      <c r="W85" s="35"/>
      <c r="X85" s="35"/>
      <c r="Y85" s="35"/>
      <c r="Z85" s="35"/>
      <c r="AA85" s="35"/>
      <c r="AB85" s="35"/>
      <c r="AC85" s="35"/>
      <c r="AD85" s="35"/>
      <c r="AE85" s="35"/>
    </row>
    <row r="86" spans="1:65" s="2" customFormat="1" ht="10.35" customHeight="1">
      <c r="A86" s="35"/>
      <c r="B86" s="36"/>
      <c r="C86" s="37"/>
      <c r="D86" s="37"/>
      <c r="E86" s="37"/>
      <c r="F86" s="37"/>
      <c r="G86" s="37"/>
      <c r="H86" s="37"/>
      <c r="I86" s="37"/>
      <c r="J86" s="37"/>
      <c r="K86" s="37"/>
      <c r="L86" s="114"/>
      <c r="S86" s="35"/>
      <c r="T86" s="35"/>
      <c r="U86" s="35"/>
      <c r="V86" s="35"/>
      <c r="W86" s="35"/>
      <c r="X86" s="35"/>
      <c r="Y86" s="35"/>
      <c r="Z86" s="35"/>
      <c r="AA86" s="35"/>
      <c r="AB86" s="35"/>
      <c r="AC86" s="35"/>
      <c r="AD86" s="35"/>
      <c r="AE86" s="35"/>
    </row>
    <row r="87" spans="1:65" s="11" customFormat="1" ht="29.25" customHeight="1">
      <c r="A87" s="152"/>
      <c r="B87" s="153"/>
      <c r="C87" s="154" t="s">
        <v>125</v>
      </c>
      <c r="D87" s="155" t="s">
        <v>58</v>
      </c>
      <c r="E87" s="155" t="s">
        <v>54</v>
      </c>
      <c r="F87" s="155" t="s">
        <v>55</v>
      </c>
      <c r="G87" s="155" t="s">
        <v>126</v>
      </c>
      <c r="H87" s="155" t="s">
        <v>127</v>
      </c>
      <c r="I87" s="155" t="s">
        <v>128</v>
      </c>
      <c r="J87" s="155" t="s">
        <v>110</v>
      </c>
      <c r="K87" s="156" t="s">
        <v>129</v>
      </c>
      <c r="L87" s="157"/>
      <c r="M87" s="69" t="s">
        <v>19</v>
      </c>
      <c r="N87" s="70" t="s">
        <v>43</v>
      </c>
      <c r="O87" s="70" t="s">
        <v>130</v>
      </c>
      <c r="P87" s="70" t="s">
        <v>131</v>
      </c>
      <c r="Q87" s="70" t="s">
        <v>132</v>
      </c>
      <c r="R87" s="70" t="s">
        <v>133</v>
      </c>
      <c r="S87" s="70" t="s">
        <v>134</v>
      </c>
      <c r="T87" s="71" t="s">
        <v>135</v>
      </c>
      <c r="U87" s="152"/>
      <c r="V87" s="152"/>
      <c r="W87" s="152"/>
      <c r="X87" s="152"/>
      <c r="Y87" s="152"/>
      <c r="Z87" s="152"/>
      <c r="AA87" s="152"/>
      <c r="AB87" s="152"/>
      <c r="AC87" s="152"/>
      <c r="AD87" s="152"/>
      <c r="AE87" s="152"/>
    </row>
    <row r="88" spans="1:65" s="2" customFormat="1" ht="22.9" customHeight="1">
      <c r="A88" s="35"/>
      <c r="B88" s="36"/>
      <c r="C88" s="76" t="s">
        <v>136</v>
      </c>
      <c r="D88" s="37"/>
      <c r="E88" s="37"/>
      <c r="F88" s="37"/>
      <c r="G88" s="37"/>
      <c r="H88" s="37"/>
      <c r="I88" s="37"/>
      <c r="J88" s="158">
        <f>BK88</f>
        <v>0</v>
      </c>
      <c r="K88" s="37"/>
      <c r="L88" s="40"/>
      <c r="M88" s="72"/>
      <c r="N88" s="159"/>
      <c r="O88" s="73"/>
      <c r="P88" s="160">
        <f>P89+P169</f>
        <v>0</v>
      </c>
      <c r="Q88" s="73"/>
      <c r="R88" s="160">
        <f>R89+R169</f>
        <v>35.018000000000001</v>
      </c>
      <c r="S88" s="73"/>
      <c r="T88" s="161">
        <f>T89+T169</f>
        <v>0</v>
      </c>
      <c r="U88" s="35"/>
      <c r="V88" s="35"/>
      <c r="W88" s="35"/>
      <c r="X88" s="35"/>
      <c r="Y88" s="35"/>
      <c r="Z88" s="35"/>
      <c r="AA88" s="35"/>
      <c r="AB88" s="35"/>
      <c r="AC88" s="35"/>
      <c r="AD88" s="35"/>
      <c r="AE88" s="35"/>
      <c r="AT88" s="18" t="s">
        <v>72</v>
      </c>
      <c r="AU88" s="18" t="s">
        <v>111</v>
      </c>
      <c r="BK88" s="162">
        <f>BK89+BK169</f>
        <v>0</v>
      </c>
    </row>
    <row r="89" spans="1:65" s="12" customFormat="1" ht="25.9" customHeight="1">
      <c r="B89" s="163"/>
      <c r="C89" s="164"/>
      <c r="D89" s="165" t="s">
        <v>72</v>
      </c>
      <c r="E89" s="166" t="s">
        <v>137</v>
      </c>
      <c r="F89" s="166" t="s">
        <v>138</v>
      </c>
      <c r="G89" s="164"/>
      <c r="H89" s="164"/>
      <c r="I89" s="167"/>
      <c r="J89" s="168">
        <f>BK89</f>
        <v>0</v>
      </c>
      <c r="K89" s="164"/>
      <c r="L89" s="169"/>
      <c r="M89" s="170"/>
      <c r="N89" s="171"/>
      <c r="O89" s="171"/>
      <c r="P89" s="172">
        <f>P90</f>
        <v>0</v>
      </c>
      <c r="Q89" s="171"/>
      <c r="R89" s="172">
        <f>R90</f>
        <v>35.018000000000001</v>
      </c>
      <c r="S89" s="171"/>
      <c r="T89" s="173">
        <f>T90</f>
        <v>0</v>
      </c>
      <c r="AR89" s="174" t="s">
        <v>80</v>
      </c>
      <c r="AT89" s="175" t="s">
        <v>72</v>
      </c>
      <c r="AU89" s="175" t="s">
        <v>73</v>
      </c>
      <c r="AY89" s="174" t="s">
        <v>139</v>
      </c>
      <c r="BK89" s="176">
        <f>BK90</f>
        <v>0</v>
      </c>
    </row>
    <row r="90" spans="1:65" s="12" customFormat="1" ht="22.9" customHeight="1">
      <c r="B90" s="163"/>
      <c r="C90" s="164"/>
      <c r="D90" s="165" t="s">
        <v>72</v>
      </c>
      <c r="E90" s="177" t="s">
        <v>180</v>
      </c>
      <c r="F90" s="177" t="s">
        <v>1173</v>
      </c>
      <c r="G90" s="164"/>
      <c r="H90" s="164"/>
      <c r="I90" s="167"/>
      <c r="J90" s="178">
        <f>BK90</f>
        <v>0</v>
      </c>
      <c r="K90" s="164"/>
      <c r="L90" s="169"/>
      <c r="M90" s="170"/>
      <c r="N90" s="171"/>
      <c r="O90" s="171"/>
      <c r="P90" s="172">
        <f>SUM(P91:P168)</f>
        <v>0</v>
      </c>
      <c r="Q90" s="171"/>
      <c r="R90" s="172">
        <f>SUM(R91:R168)</f>
        <v>35.018000000000001</v>
      </c>
      <c r="S90" s="171"/>
      <c r="T90" s="173">
        <f>SUM(T91:T168)</f>
        <v>0</v>
      </c>
      <c r="AR90" s="174" t="s">
        <v>80</v>
      </c>
      <c r="AT90" s="175" t="s">
        <v>72</v>
      </c>
      <c r="AU90" s="175" t="s">
        <v>80</v>
      </c>
      <c r="AY90" s="174" t="s">
        <v>139</v>
      </c>
      <c r="BK90" s="176">
        <f>SUM(BK91:BK168)</f>
        <v>0</v>
      </c>
    </row>
    <row r="91" spans="1:65" s="2" customFormat="1" ht="24.2" customHeight="1">
      <c r="A91" s="35"/>
      <c r="B91" s="36"/>
      <c r="C91" s="179" t="s">
        <v>80</v>
      </c>
      <c r="D91" s="179" t="s">
        <v>141</v>
      </c>
      <c r="E91" s="180" t="s">
        <v>1174</v>
      </c>
      <c r="F91" s="181" t="s">
        <v>1175</v>
      </c>
      <c r="G91" s="182" t="s">
        <v>144</v>
      </c>
      <c r="H91" s="183">
        <v>32.450000000000003</v>
      </c>
      <c r="I91" s="184"/>
      <c r="J91" s="185">
        <f>ROUND(I91*H91,2)</f>
        <v>0</v>
      </c>
      <c r="K91" s="181" t="s">
        <v>1176</v>
      </c>
      <c r="L91" s="40"/>
      <c r="M91" s="186" t="s">
        <v>19</v>
      </c>
      <c r="N91" s="187" t="s">
        <v>44</v>
      </c>
      <c r="O91" s="65"/>
      <c r="P91" s="188">
        <f>O91*H91</f>
        <v>0</v>
      </c>
      <c r="Q91" s="188">
        <v>0</v>
      </c>
      <c r="R91" s="188">
        <f>Q91*H91</f>
        <v>0</v>
      </c>
      <c r="S91" s="188">
        <v>0</v>
      </c>
      <c r="T91" s="189">
        <f>S91*H91</f>
        <v>0</v>
      </c>
      <c r="U91" s="35"/>
      <c r="V91" s="35"/>
      <c r="W91" s="35"/>
      <c r="X91" s="35"/>
      <c r="Y91" s="35"/>
      <c r="Z91" s="35"/>
      <c r="AA91" s="35"/>
      <c r="AB91" s="35"/>
      <c r="AC91" s="35"/>
      <c r="AD91" s="35"/>
      <c r="AE91" s="35"/>
      <c r="AR91" s="190" t="s">
        <v>146</v>
      </c>
      <c r="AT91" s="190" t="s">
        <v>141</v>
      </c>
      <c r="AU91" s="190" t="s">
        <v>82</v>
      </c>
      <c r="AY91" s="18" t="s">
        <v>139</v>
      </c>
      <c r="BE91" s="191">
        <f>IF(N91="základní",J91,0)</f>
        <v>0</v>
      </c>
      <c r="BF91" s="191">
        <f>IF(N91="snížená",J91,0)</f>
        <v>0</v>
      </c>
      <c r="BG91" s="191">
        <f>IF(N91="zákl. přenesená",J91,0)</f>
        <v>0</v>
      </c>
      <c r="BH91" s="191">
        <f>IF(N91="sníž. přenesená",J91,0)</f>
        <v>0</v>
      </c>
      <c r="BI91" s="191">
        <f>IF(N91="nulová",J91,0)</f>
        <v>0</v>
      </c>
      <c r="BJ91" s="18" t="s">
        <v>80</v>
      </c>
      <c r="BK91" s="191">
        <f>ROUND(I91*H91,2)</f>
        <v>0</v>
      </c>
      <c r="BL91" s="18" t="s">
        <v>146</v>
      </c>
      <c r="BM91" s="190" t="s">
        <v>1177</v>
      </c>
    </row>
    <row r="92" spans="1:65" s="2" customFormat="1" ht="48.75">
      <c r="A92" s="35"/>
      <c r="B92" s="36"/>
      <c r="C92" s="37"/>
      <c r="D92" s="192" t="s">
        <v>148</v>
      </c>
      <c r="E92" s="37"/>
      <c r="F92" s="193" t="s">
        <v>1178</v>
      </c>
      <c r="G92" s="37"/>
      <c r="H92" s="37"/>
      <c r="I92" s="194"/>
      <c r="J92" s="37"/>
      <c r="K92" s="37"/>
      <c r="L92" s="40"/>
      <c r="M92" s="195"/>
      <c r="N92" s="196"/>
      <c r="O92" s="65"/>
      <c r="P92" s="65"/>
      <c r="Q92" s="65"/>
      <c r="R92" s="65"/>
      <c r="S92" s="65"/>
      <c r="T92" s="66"/>
      <c r="U92" s="35"/>
      <c r="V92" s="35"/>
      <c r="W92" s="35"/>
      <c r="X92" s="35"/>
      <c r="Y92" s="35"/>
      <c r="Z92" s="35"/>
      <c r="AA92" s="35"/>
      <c r="AB92" s="35"/>
      <c r="AC92" s="35"/>
      <c r="AD92" s="35"/>
      <c r="AE92" s="35"/>
      <c r="AT92" s="18" t="s">
        <v>148</v>
      </c>
      <c r="AU92" s="18" t="s">
        <v>82</v>
      </c>
    </row>
    <row r="93" spans="1:65" s="14" customFormat="1" ht="11.25">
      <c r="B93" s="209"/>
      <c r="C93" s="210"/>
      <c r="D93" s="192" t="s">
        <v>152</v>
      </c>
      <c r="E93" s="211" t="s">
        <v>19</v>
      </c>
      <c r="F93" s="212" t="s">
        <v>1179</v>
      </c>
      <c r="G93" s="210"/>
      <c r="H93" s="213">
        <v>32.450000000000003</v>
      </c>
      <c r="I93" s="214"/>
      <c r="J93" s="210"/>
      <c r="K93" s="210"/>
      <c r="L93" s="215"/>
      <c r="M93" s="216"/>
      <c r="N93" s="217"/>
      <c r="O93" s="217"/>
      <c r="P93" s="217"/>
      <c r="Q93" s="217"/>
      <c r="R93" s="217"/>
      <c r="S93" s="217"/>
      <c r="T93" s="218"/>
      <c r="AT93" s="219" t="s">
        <v>152</v>
      </c>
      <c r="AU93" s="219" t="s">
        <v>82</v>
      </c>
      <c r="AV93" s="14" t="s">
        <v>82</v>
      </c>
      <c r="AW93" s="14" t="s">
        <v>35</v>
      </c>
      <c r="AX93" s="14" t="s">
        <v>73</v>
      </c>
      <c r="AY93" s="219" t="s">
        <v>139</v>
      </c>
    </row>
    <row r="94" spans="1:65" s="15" customFormat="1" ht="11.25">
      <c r="B94" s="220"/>
      <c r="C94" s="221"/>
      <c r="D94" s="192" t="s">
        <v>152</v>
      </c>
      <c r="E94" s="222" t="s">
        <v>19</v>
      </c>
      <c r="F94" s="223" t="s">
        <v>155</v>
      </c>
      <c r="G94" s="221"/>
      <c r="H94" s="224">
        <v>32.450000000000003</v>
      </c>
      <c r="I94" s="225"/>
      <c r="J94" s="221"/>
      <c r="K94" s="221"/>
      <c r="L94" s="226"/>
      <c r="M94" s="227"/>
      <c r="N94" s="228"/>
      <c r="O94" s="228"/>
      <c r="P94" s="228"/>
      <c r="Q94" s="228"/>
      <c r="R94" s="228"/>
      <c r="S94" s="228"/>
      <c r="T94" s="229"/>
      <c r="AT94" s="230" t="s">
        <v>152</v>
      </c>
      <c r="AU94" s="230" t="s">
        <v>82</v>
      </c>
      <c r="AV94" s="15" t="s">
        <v>146</v>
      </c>
      <c r="AW94" s="15" t="s">
        <v>35</v>
      </c>
      <c r="AX94" s="15" t="s">
        <v>80</v>
      </c>
      <c r="AY94" s="230" t="s">
        <v>139</v>
      </c>
    </row>
    <row r="95" spans="1:65" s="2" customFormat="1" ht="16.5" customHeight="1">
      <c r="A95" s="35"/>
      <c r="B95" s="36"/>
      <c r="C95" s="231" t="s">
        <v>82</v>
      </c>
      <c r="D95" s="231" t="s">
        <v>227</v>
      </c>
      <c r="E95" s="232" t="s">
        <v>1180</v>
      </c>
      <c r="F95" s="233" t="s">
        <v>1181</v>
      </c>
      <c r="G95" s="234" t="s">
        <v>230</v>
      </c>
      <c r="H95" s="235">
        <v>5.1920000000000002</v>
      </c>
      <c r="I95" s="236"/>
      <c r="J95" s="237">
        <f>ROUND(I95*H95,2)</f>
        <v>0</v>
      </c>
      <c r="K95" s="233" t="s">
        <v>1176</v>
      </c>
      <c r="L95" s="238"/>
      <c r="M95" s="239" t="s">
        <v>19</v>
      </c>
      <c r="N95" s="240" t="s">
        <v>44</v>
      </c>
      <c r="O95" s="65"/>
      <c r="P95" s="188">
        <f>O95*H95</f>
        <v>0</v>
      </c>
      <c r="Q95" s="188">
        <v>1</v>
      </c>
      <c r="R95" s="188">
        <f>Q95*H95</f>
        <v>5.1920000000000002</v>
      </c>
      <c r="S95" s="188">
        <v>0</v>
      </c>
      <c r="T95" s="189">
        <f>S95*H95</f>
        <v>0</v>
      </c>
      <c r="U95" s="35"/>
      <c r="V95" s="35"/>
      <c r="W95" s="35"/>
      <c r="X95" s="35"/>
      <c r="Y95" s="35"/>
      <c r="Z95" s="35"/>
      <c r="AA95" s="35"/>
      <c r="AB95" s="35"/>
      <c r="AC95" s="35"/>
      <c r="AD95" s="35"/>
      <c r="AE95" s="35"/>
      <c r="AR95" s="190" t="s">
        <v>210</v>
      </c>
      <c r="AT95" s="190" t="s">
        <v>227</v>
      </c>
      <c r="AU95" s="190" t="s">
        <v>82</v>
      </c>
      <c r="AY95" s="18" t="s">
        <v>139</v>
      </c>
      <c r="BE95" s="191">
        <f>IF(N95="základní",J95,0)</f>
        <v>0</v>
      </c>
      <c r="BF95" s="191">
        <f>IF(N95="snížená",J95,0)</f>
        <v>0</v>
      </c>
      <c r="BG95" s="191">
        <f>IF(N95="zákl. přenesená",J95,0)</f>
        <v>0</v>
      </c>
      <c r="BH95" s="191">
        <f>IF(N95="sníž. přenesená",J95,0)</f>
        <v>0</v>
      </c>
      <c r="BI95" s="191">
        <f>IF(N95="nulová",J95,0)</f>
        <v>0</v>
      </c>
      <c r="BJ95" s="18" t="s">
        <v>80</v>
      </c>
      <c r="BK95" s="191">
        <f>ROUND(I95*H95,2)</f>
        <v>0</v>
      </c>
      <c r="BL95" s="18" t="s">
        <v>146</v>
      </c>
      <c r="BM95" s="190" t="s">
        <v>1182</v>
      </c>
    </row>
    <row r="96" spans="1:65" s="2" customFormat="1" ht="11.25">
      <c r="A96" s="35"/>
      <c r="B96" s="36"/>
      <c r="C96" s="37"/>
      <c r="D96" s="192" t="s">
        <v>148</v>
      </c>
      <c r="E96" s="37"/>
      <c r="F96" s="193" t="s">
        <v>1181</v>
      </c>
      <c r="G96" s="37"/>
      <c r="H96" s="37"/>
      <c r="I96" s="194"/>
      <c r="J96" s="37"/>
      <c r="K96" s="37"/>
      <c r="L96" s="40"/>
      <c r="M96" s="195"/>
      <c r="N96" s="196"/>
      <c r="O96" s="65"/>
      <c r="P96" s="65"/>
      <c r="Q96" s="65"/>
      <c r="R96" s="65"/>
      <c r="S96" s="65"/>
      <c r="T96" s="66"/>
      <c r="U96" s="35"/>
      <c r="V96" s="35"/>
      <c r="W96" s="35"/>
      <c r="X96" s="35"/>
      <c r="Y96" s="35"/>
      <c r="Z96" s="35"/>
      <c r="AA96" s="35"/>
      <c r="AB96" s="35"/>
      <c r="AC96" s="35"/>
      <c r="AD96" s="35"/>
      <c r="AE96" s="35"/>
      <c r="AT96" s="18" t="s">
        <v>148</v>
      </c>
      <c r="AU96" s="18" t="s">
        <v>82</v>
      </c>
    </row>
    <row r="97" spans="1:65" s="14" customFormat="1" ht="11.25">
      <c r="B97" s="209"/>
      <c r="C97" s="210"/>
      <c r="D97" s="192" t="s">
        <v>152</v>
      </c>
      <c r="E97" s="211" t="s">
        <v>19</v>
      </c>
      <c r="F97" s="212" t="s">
        <v>1183</v>
      </c>
      <c r="G97" s="210"/>
      <c r="H97" s="213">
        <v>5.1920000000000002</v>
      </c>
      <c r="I97" s="214"/>
      <c r="J97" s="210"/>
      <c r="K97" s="210"/>
      <c r="L97" s="215"/>
      <c r="M97" s="216"/>
      <c r="N97" s="217"/>
      <c r="O97" s="217"/>
      <c r="P97" s="217"/>
      <c r="Q97" s="217"/>
      <c r="R97" s="217"/>
      <c r="S97" s="217"/>
      <c r="T97" s="218"/>
      <c r="AT97" s="219" t="s">
        <v>152</v>
      </c>
      <c r="AU97" s="219" t="s">
        <v>82</v>
      </c>
      <c r="AV97" s="14" t="s">
        <v>82</v>
      </c>
      <c r="AW97" s="14" t="s">
        <v>35</v>
      </c>
      <c r="AX97" s="14" t="s">
        <v>73</v>
      </c>
      <c r="AY97" s="219" t="s">
        <v>139</v>
      </c>
    </row>
    <row r="98" spans="1:65" s="15" customFormat="1" ht="11.25">
      <c r="B98" s="220"/>
      <c r="C98" s="221"/>
      <c r="D98" s="192" t="s">
        <v>152</v>
      </c>
      <c r="E98" s="222" t="s">
        <v>19</v>
      </c>
      <c r="F98" s="223" t="s">
        <v>155</v>
      </c>
      <c r="G98" s="221"/>
      <c r="H98" s="224">
        <v>5.1920000000000002</v>
      </c>
      <c r="I98" s="225"/>
      <c r="J98" s="221"/>
      <c r="K98" s="221"/>
      <c r="L98" s="226"/>
      <c r="M98" s="227"/>
      <c r="N98" s="228"/>
      <c r="O98" s="228"/>
      <c r="P98" s="228"/>
      <c r="Q98" s="228"/>
      <c r="R98" s="228"/>
      <c r="S98" s="228"/>
      <c r="T98" s="229"/>
      <c r="AT98" s="230" t="s">
        <v>152</v>
      </c>
      <c r="AU98" s="230" t="s">
        <v>82</v>
      </c>
      <c r="AV98" s="15" t="s">
        <v>146</v>
      </c>
      <c r="AW98" s="15" t="s">
        <v>35</v>
      </c>
      <c r="AX98" s="15" t="s">
        <v>80</v>
      </c>
      <c r="AY98" s="230" t="s">
        <v>139</v>
      </c>
    </row>
    <row r="99" spans="1:65" s="2" customFormat="1" ht="24.2" customHeight="1">
      <c r="A99" s="35"/>
      <c r="B99" s="36"/>
      <c r="C99" s="179" t="s">
        <v>164</v>
      </c>
      <c r="D99" s="179" t="s">
        <v>141</v>
      </c>
      <c r="E99" s="180" t="s">
        <v>1184</v>
      </c>
      <c r="F99" s="181" t="s">
        <v>1185</v>
      </c>
      <c r="G99" s="182" t="s">
        <v>199</v>
      </c>
      <c r="H99" s="183">
        <v>70.144000000000005</v>
      </c>
      <c r="I99" s="184"/>
      <c r="J99" s="185">
        <f>ROUND(I99*H99,2)</f>
        <v>0</v>
      </c>
      <c r="K99" s="181" t="s">
        <v>1176</v>
      </c>
      <c r="L99" s="40"/>
      <c r="M99" s="186" t="s">
        <v>19</v>
      </c>
      <c r="N99" s="187" t="s">
        <v>44</v>
      </c>
      <c r="O99" s="65"/>
      <c r="P99" s="188">
        <f>O99*H99</f>
        <v>0</v>
      </c>
      <c r="Q99" s="188">
        <v>0</v>
      </c>
      <c r="R99" s="188">
        <f>Q99*H99</f>
        <v>0</v>
      </c>
      <c r="S99" s="188">
        <v>0</v>
      </c>
      <c r="T99" s="189">
        <f>S99*H99</f>
        <v>0</v>
      </c>
      <c r="U99" s="35"/>
      <c r="V99" s="35"/>
      <c r="W99" s="35"/>
      <c r="X99" s="35"/>
      <c r="Y99" s="35"/>
      <c r="Z99" s="35"/>
      <c r="AA99" s="35"/>
      <c r="AB99" s="35"/>
      <c r="AC99" s="35"/>
      <c r="AD99" s="35"/>
      <c r="AE99" s="35"/>
      <c r="AR99" s="190" t="s">
        <v>146</v>
      </c>
      <c r="AT99" s="190" t="s">
        <v>141</v>
      </c>
      <c r="AU99" s="190" t="s">
        <v>82</v>
      </c>
      <c r="AY99" s="18" t="s">
        <v>139</v>
      </c>
      <c r="BE99" s="191">
        <f>IF(N99="základní",J99,0)</f>
        <v>0</v>
      </c>
      <c r="BF99" s="191">
        <f>IF(N99="snížená",J99,0)</f>
        <v>0</v>
      </c>
      <c r="BG99" s="191">
        <f>IF(N99="zákl. přenesená",J99,0)</f>
        <v>0</v>
      </c>
      <c r="BH99" s="191">
        <f>IF(N99="sníž. přenesená",J99,0)</f>
        <v>0</v>
      </c>
      <c r="BI99" s="191">
        <f>IF(N99="nulová",J99,0)</f>
        <v>0</v>
      </c>
      <c r="BJ99" s="18" t="s">
        <v>80</v>
      </c>
      <c r="BK99" s="191">
        <f>ROUND(I99*H99,2)</f>
        <v>0</v>
      </c>
      <c r="BL99" s="18" t="s">
        <v>146</v>
      </c>
      <c r="BM99" s="190" t="s">
        <v>1186</v>
      </c>
    </row>
    <row r="100" spans="1:65" s="2" customFormat="1" ht="117">
      <c r="A100" s="35"/>
      <c r="B100" s="36"/>
      <c r="C100" s="37"/>
      <c r="D100" s="192" t="s">
        <v>148</v>
      </c>
      <c r="E100" s="37"/>
      <c r="F100" s="193" t="s">
        <v>1187</v>
      </c>
      <c r="G100" s="37"/>
      <c r="H100" s="37"/>
      <c r="I100" s="194"/>
      <c r="J100" s="37"/>
      <c r="K100" s="37"/>
      <c r="L100" s="40"/>
      <c r="M100" s="195"/>
      <c r="N100" s="196"/>
      <c r="O100" s="65"/>
      <c r="P100" s="65"/>
      <c r="Q100" s="65"/>
      <c r="R100" s="65"/>
      <c r="S100" s="65"/>
      <c r="T100" s="66"/>
      <c r="U100" s="35"/>
      <c r="V100" s="35"/>
      <c r="W100" s="35"/>
      <c r="X100" s="35"/>
      <c r="Y100" s="35"/>
      <c r="Z100" s="35"/>
      <c r="AA100" s="35"/>
      <c r="AB100" s="35"/>
      <c r="AC100" s="35"/>
      <c r="AD100" s="35"/>
      <c r="AE100" s="35"/>
      <c r="AT100" s="18" t="s">
        <v>148</v>
      </c>
      <c r="AU100" s="18" t="s">
        <v>82</v>
      </c>
    </row>
    <row r="101" spans="1:65" s="13" customFormat="1" ht="11.25">
      <c r="B101" s="199"/>
      <c r="C101" s="200"/>
      <c r="D101" s="192" t="s">
        <v>152</v>
      </c>
      <c r="E101" s="201" t="s">
        <v>19</v>
      </c>
      <c r="F101" s="202" t="s">
        <v>1188</v>
      </c>
      <c r="G101" s="200"/>
      <c r="H101" s="201" t="s">
        <v>19</v>
      </c>
      <c r="I101" s="203"/>
      <c r="J101" s="200"/>
      <c r="K101" s="200"/>
      <c r="L101" s="204"/>
      <c r="M101" s="205"/>
      <c r="N101" s="206"/>
      <c r="O101" s="206"/>
      <c r="P101" s="206"/>
      <c r="Q101" s="206"/>
      <c r="R101" s="206"/>
      <c r="S101" s="206"/>
      <c r="T101" s="207"/>
      <c r="AT101" s="208" t="s">
        <v>152</v>
      </c>
      <c r="AU101" s="208" t="s">
        <v>82</v>
      </c>
      <c r="AV101" s="13" t="s">
        <v>80</v>
      </c>
      <c r="AW101" s="13" t="s">
        <v>35</v>
      </c>
      <c r="AX101" s="13" t="s">
        <v>73</v>
      </c>
      <c r="AY101" s="208" t="s">
        <v>139</v>
      </c>
    </row>
    <row r="102" spans="1:65" s="14" customFormat="1" ht="11.25">
      <c r="B102" s="209"/>
      <c r="C102" s="210"/>
      <c r="D102" s="192" t="s">
        <v>152</v>
      </c>
      <c r="E102" s="211" t="s">
        <v>19</v>
      </c>
      <c r="F102" s="212" t="s">
        <v>1189</v>
      </c>
      <c r="G102" s="210"/>
      <c r="H102" s="213">
        <v>70.144000000000005</v>
      </c>
      <c r="I102" s="214"/>
      <c r="J102" s="210"/>
      <c r="K102" s="210"/>
      <c r="L102" s="215"/>
      <c r="M102" s="216"/>
      <c r="N102" s="217"/>
      <c r="O102" s="217"/>
      <c r="P102" s="217"/>
      <c r="Q102" s="217"/>
      <c r="R102" s="217"/>
      <c r="S102" s="217"/>
      <c r="T102" s="218"/>
      <c r="AT102" s="219" t="s">
        <v>152</v>
      </c>
      <c r="AU102" s="219" t="s">
        <v>82</v>
      </c>
      <c r="AV102" s="14" t="s">
        <v>82</v>
      </c>
      <c r="AW102" s="14" t="s">
        <v>35</v>
      </c>
      <c r="AX102" s="14" t="s">
        <v>73</v>
      </c>
      <c r="AY102" s="219" t="s">
        <v>139</v>
      </c>
    </row>
    <row r="103" spans="1:65" s="15" customFormat="1" ht="11.25">
      <c r="B103" s="220"/>
      <c r="C103" s="221"/>
      <c r="D103" s="192" t="s">
        <v>152</v>
      </c>
      <c r="E103" s="222" t="s">
        <v>19</v>
      </c>
      <c r="F103" s="223" t="s">
        <v>155</v>
      </c>
      <c r="G103" s="221"/>
      <c r="H103" s="224">
        <v>70.144000000000005</v>
      </c>
      <c r="I103" s="225"/>
      <c r="J103" s="221"/>
      <c r="K103" s="221"/>
      <c r="L103" s="226"/>
      <c r="M103" s="227"/>
      <c r="N103" s="228"/>
      <c r="O103" s="228"/>
      <c r="P103" s="228"/>
      <c r="Q103" s="228"/>
      <c r="R103" s="228"/>
      <c r="S103" s="228"/>
      <c r="T103" s="229"/>
      <c r="AT103" s="230" t="s">
        <v>152</v>
      </c>
      <c r="AU103" s="230" t="s">
        <v>82</v>
      </c>
      <c r="AV103" s="15" t="s">
        <v>146</v>
      </c>
      <c r="AW103" s="15" t="s">
        <v>35</v>
      </c>
      <c r="AX103" s="15" t="s">
        <v>80</v>
      </c>
      <c r="AY103" s="230" t="s">
        <v>139</v>
      </c>
    </row>
    <row r="104" spans="1:65" s="2" customFormat="1" ht="16.5" customHeight="1">
      <c r="A104" s="35"/>
      <c r="B104" s="36"/>
      <c r="C104" s="231" t="s">
        <v>146</v>
      </c>
      <c r="D104" s="231" t="s">
        <v>227</v>
      </c>
      <c r="E104" s="232" t="s">
        <v>1190</v>
      </c>
      <c r="F104" s="233" t="s">
        <v>1191</v>
      </c>
      <c r="G104" s="234" t="s">
        <v>230</v>
      </c>
      <c r="H104" s="235">
        <v>29.811</v>
      </c>
      <c r="I104" s="236"/>
      <c r="J104" s="237">
        <f>ROUND(I104*H104,2)</f>
        <v>0</v>
      </c>
      <c r="K104" s="233" t="s">
        <v>1176</v>
      </c>
      <c r="L104" s="238"/>
      <c r="M104" s="239" t="s">
        <v>19</v>
      </c>
      <c r="N104" s="240" t="s">
        <v>44</v>
      </c>
      <c r="O104" s="65"/>
      <c r="P104" s="188">
        <f>O104*H104</f>
        <v>0</v>
      </c>
      <c r="Q104" s="188">
        <v>1</v>
      </c>
      <c r="R104" s="188">
        <f>Q104*H104</f>
        <v>29.811</v>
      </c>
      <c r="S104" s="188">
        <v>0</v>
      </c>
      <c r="T104" s="189">
        <f>S104*H104</f>
        <v>0</v>
      </c>
      <c r="U104" s="35"/>
      <c r="V104" s="35"/>
      <c r="W104" s="35"/>
      <c r="X104" s="35"/>
      <c r="Y104" s="35"/>
      <c r="Z104" s="35"/>
      <c r="AA104" s="35"/>
      <c r="AB104" s="35"/>
      <c r="AC104" s="35"/>
      <c r="AD104" s="35"/>
      <c r="AE104" s="35"/>
      <c r="AR104" s="190" t="s">
        <v>210</v>
      </c>
      <c r="AT104" s="190" t="s">
        <v>227</v>
      </c>
      <c r="AU104" s="190" t="s">
        <v>82</v>
      </c>
      <c r="AY104" s="18" t="s">
        <v>139</v>
      </c>
      <c r="BE104" s="191">
        <f>IF(N104="základní",J104,0)</f>
        <v>0</v>
      </c>
      <c r="BF104" s="191">
        <f>IF(N104="snížená",J104,0)</f>
        <v>0</v>
      </c>
      <c r="BG104" s="191">
        <f>IF(N104="zákl. přenesená",J104,0)</f>
        <v>0</v>
      </c>
      <c r="BH104" s="191">
        <f>IF(N104="sníž. přenesená",J104,0)</f>
        <v>0</v>
      </c>
      <c r="BI104" s="191">
        <f>IF(N104="nulová",J104,0)</f>
        <v>0</v>
      </c>
      <c r="BJ104" s="18" t="s">
        <v>80</v>
      </c>
      <c r="BK104" s="191">
        <f>ROUND(I104*H104,2)</f>
        <v>0</v>
      </c>
      <c r="BL104" s="18" t="s">
        <v>146</v>
      </c>
      <c r="BM104" s="190" t="s">
        <v>1192</v>
      </c>
    </row>
    <row r="105" spans="1:65" s="2" customFormat="1" ht="11.25">
      <c r="A105" s="35"/>
      <c r="B105" s="36"/>
      <c r="C105" s="37"/>
      <c r="D105" s="192" t="s">
        <v>148</v>
      </c>
      <c r="E105" s="37"/>
      <c r="F105" s="193" t="s">
        <v>1191</v>
      </c>
      <c r="G105" s="37"/>
      <c r="H105" s="37"/>
      <c r="I105" s="194"/>
      <c r="J105" s="37"/>
      <c r="K105" s="37"/>
      <c r="L105" s="40"/>
      <c r="M105" s="195"/>
      <c r="N105" s="196"/>
      <c r="O105" s="65"/>
      <c r="P105" s="65"/>
      <c r="Q105" s="65"/>
      <c r="R105" s="65"/>
      <c r="S105" s="65"/>
      <c r="T105" s="66"/>
      <c r="U105" s="35"/>
      <c r="V105" s="35"/>
      <c r="W105" s="35"/>
      <c r="X105" s="35"/>
      <c r="Y105" s="35"/>
      <c r="Z105" s="35"/>
      <c r="AA105" s="35"/>
      <c r="AB105" s="35"/>
      <c r="AC105" s="35"/>
      <c r="AD105" s="35"/>
      <c r="AE105" s="35"/>
      <c r="AT105" s="18" t="s">
        <v>148</v>
      </c>
      <c r="AU105" s="18" t="s">
        <v>82</v>
      </c>
    </row>
    <row r="106" spans="1:65" s="13" customFormat="1" ht="11.25">
      <c r="B106" s="199"/>
      <c r="C106" s="200"/>
      <c r="D106" s="192" t="s">
        <v>152</v>
      </c>
      <c r="E106" s="201" t="s">
        <v>19</v>
      </c>
      <c r="F106" s="202" t="s">
        <v>1193</v>
      </c>
      <c r="G106" s="200"/>
      <c r="H106" s="201" t="s">
        <v>19</v>
      </c>
      <c r="I106" s="203"/>
      <c r="J106" s="200"/>
      <c r="K106" s="200"/>
      <c r="L106" s="204"/>
      <c r="M106" s="205"/>
      <c r="N106" s="206"/>
      <c r="O106" s="206"/>
      <c r="P106" s="206"/>
      <c r="Q106" s="206"/>
      <c r="R106" s="206"/>
      <c r="S106" s="206"/>
      <c r="T106" s="207"/>
      <c r="AT106" s="208" t="s">
        <v>152</v>
      </c>
      <c r="AU106" s="208" t="s">
        <v>82</v>
      </c>
      <c r="AV106" s="13" t="s">
        <v>80</v>
      </c>
      <c r="AW106" s="13" t="s">
        <v>35</v>
      </c>
      <c r="AX106" s="13" t="s">
        <v>73</v>
      </c>
      <c r="AY106" s="208" t="s">
        <v>139</v>
      </c>
    </row>
    <row r="107" spans="1:65" s="14" customFormat="1" ht="11.25">
      <c r="B107" s="209"/>
      <c r="C107" s="210"/>
      <c r="D107" s="192" t="s">
        <v>152</v>
      </c>
      <c r="E107" s="211" t="s">
        <v>19</v>
      </c>
      <c r="F107" s="212" t="s">
        <v>1194</v>
      </c>
      <c r="G107" s="210"/>
      <c r="H107" s="213">
        <v>29.811</v>
      </c>
      <c r="I107" s="214"/>
      <c r="J107" s="210"/>
      <c r="K107" s="210"/>
      <c r="L107" s="215"/>
      <c r="M107" s="216"/>
      <c r="N107" s="217"/>
      <c r="O107" s="217"/>
      <c r="P107" s="217"/>
      <c r="Q107" s="217"/>
      <c r="R107" s="217"/>
      <c r="S107" s="217"/>
      <c r="T107" s="218"/>
      <c r="AT107" s="219" t="s">
        <v>152</v>
      </c>
      <c r="AU107" s="219" t="s">
        <v>82</v>
      </c>
      <c r="AV107" s="14" t="s">
        <v>82</v>
      </c>
      <c r="AW107" s="14" t="s">
        <v>35</v>
      </c>
      <c r="AX107" s="14" t="s">
        <v>73</v>
      </c>
      <c r="AY107" s="219" t="s">
        <v>139</v>
      </c>
    </row>
    <row r="108" spans="1:65" s="15" customFormat="1" ht="11.25">
      <c r="B108" s="220"/>
      <c r="C108" s="221"/>
      <c r="D108" s="192" t="s">
        <v>152</v>
      </c>
      <c r="E108" s="222" t="s">
        <v>19</v>
      </c>
      <c r="F108" s="223" t="s">
        <v>155</v>
      </c>
      <c r="G108" s="221"/>
      <c r="H108" s="224">
        <v>29.811</v>
      </c>
      <c r="I108" s="225"/>
      <c r="J108" s="221"/>
      <c r="K108" s="221"/>
      <c r="L108" s="226"/>
      <c r="M108" s="227"/>
      <c r="N108" s="228"/>
      <c r="O108" s="228"/>
      <c r="P108" s="228"/>
      <c r="Q108" s="228"/>
      <c r="R108" s="228"/>
      <c r="S108" s="228"/>
      <c r="T108" s="229"/>
      <c r="AT108" s="230" t="s">
        <v>152</v>
      </c>
      <c r="AU108" s="230" t="s">
        <v>82</v>
      </c>
      <c r="AV108" s="15" t="s">
        <v>146</v>
      </c>
      <c r="AW108" s="15" t="s">
        <v>35</v>
      </c>
      <c r="AX108" s="15" t="s">
        <v>80</v>
      </c>
      <c r="AY108" s="230" t="s">
        <v>139</v>
      </c>
    </row>
    <row r="109" spans="1:65" s="2" customFormat="1" ht="24.2" customHeight="1">
      <c r="A109" s="35"/>
      <c r="B109" s="36"/>
      <c r="C109" s="179" t="s">
        <v>180</v>
      </c>
      <c r="D109" s="179" t="s">
        <v>141</v>
      </c>
      <c r="E109" s="180" t="s">
        <v>1195</v>
      </c>
      <c r="F109" s="181" t="s">
        <v>1196</v>
      </c>
      <c r="G109" s="182" t="s">
        <v>199</v>
      </c>
      <c r="H109" s="183">
        <v>17.536000000000001</v>
      </c>
      <c r="I109" s="184"/>
      <c r="J109" s="185">
        <f>ROUND(I109*H109,2)</f>
        <v>0</v>
      </c>
      <c r="K109" s="181" t="s">
        <v>1176</v>
      </c>
      <c r="L109" s="40"/>
      <c r="M109" s="186" t="s">
        <v>19</v>
      </c>
      <c r="N109" s="187" t="s">
        <v>44</v>
      </c>
      <c r="O109" s="65"/>
      <c r="P109" s="188">
        <f>O109*H109</f>
        <v>0</v>
      </c>
      <c r="Q109" s="188">
        <v>0</v>
      </c>
      <c r="R109" s="188">
        <f>Q109*H109</f>
        <v>0</v>
      </c>
      <c r="S109" s="188">
        <v>0</v>
      </c>
      <c r="T109" s="189">
        <f>S109*H109</f>
        <v>0</v>
      </c>
      <c r="U109" s="35"/>
      <c r="V109" s="35"/>
      <c r="W109" s="35"/>
      <c r="X109" s="35"/>
      <c r="Y109" s="35"/>
      <c r="Z109" s="35"/>
      <c r="AA109" s="35"/>
      <c r="AB109" s="35"/>
      <c r="AC109" s="35"/>
      <c r="AD109" s="35"/>
      <c r="AE109" s="35"/>
      <c r="AR109" s="190" t="s">
        <v>146</v>
      </c>
      <c r="AT109" s="190" t="s">
        <v>141</v>
      </c>
      <c r="AU109" s="190" t="s">
        <v>82</v>
      </c>
      <c r="AY109" s="18" t="s">
        <v>139</v>
      </c>
      <c r="BE109" s="191">
        <f>IF(N109="základní",J109,0)</f>
        <v>0</v>
      </c>
      <c r="BF109" s="191">
        <f>IF(N109="snížená",J109,0)</f>
        <v>0</v>
      </c>
      <c r="BG109" s="191">
        <f>IF(N109="zákl. přenesená",J109,0)</f>
        <v>0</v>
      </c>
      <c r="BH109" s="191">
        <f>IF(N109="sníž. přenesená",J109,0)</f>
        <v>0</v>
      </c>
      <c r="BI109" s="191">
        <f>IF(N109="nulová",J109,0)</f>
        <v>0</v>
      </c>
      <c r="BJ109" s="18" t="s">
        <v>80</v>
      </c>
      <c r="BK109" s="191">
        <f>ROUND(I109*H109,2)</f>
        <v>0</v>
      </c>
      <c r="BL109" s="18" t="s">
        <v>146</v>
      </c>
      <c r="BM109" s="190" t="s">
        <v>1197</v>
      </c>
    </row>
    <row r="110" spans="1:65" s="2" customFormat="1" ht="48.75">
      <c r="A110" s="35"/>
      <c r="B110" s="36"/>
      <c r="C110" s="37"/>
      <c r="D110" s="192" t="s">
        <v>148</v>
      </c>
      <c r="E110" s="37"/>
      <c r="F110" s="193" t="s">
        <v>1198</v>
      </c>
      <c r="G110" s="37"/>
      <c r="H110" s="37"/>
      <c r="I110" s="194"/>
      <c r="J110" s="37"/>
      <c r="K110" s="37"/>
      <c r="L110" s="40"/>
      <c r="M110" s="195"/>
      <c r="N110" s="196"/>
      <c r="O110" s="65"/>
      <c r="P110" s="65"/>
      <c r="Q110" s="65"/>
      <c r="R110" s="65"/>
      <c r="S110" s="65"/>
      <c r="T110" s="66"/>
      <c r="U110" s="35"/>
      <c r="V110" s="35"/>
      <c r="W110" s="35"/>
      <c r="X110" s="35"/>
      <c r="Y110" s="35"/>
      <c r="Z110" s="35"/>
      <c r="AA110" s="35"/>
      <c r="AB110" s="35"/>
      <c r="AC110" s="35"/>
      <c r="AD110" s="35"/>
      <c r="AE110" s="35"/>
      <c r="AT110" s="18" t="s">
        <v>148</v>
      </c>
      <c r="AU110" s="18" t="s">
        <v>82</v>
      </c>
    </row>
    <row r="111" spans="1:65" s="13" customFormat="1" ht="11.25">
      <c r="B111" s="199"/>
      <c r="C111" s="200"/>
      <c r="D111" s="192" t="s">
        <v>152</v>
      </c>
      <c r="E111" s="201" t="s">
        <v>19</v>
      </c>
      <c r="F111" s="202" t="s">
        <v>1199</v>
      </c>
      <c r="G111" s="200"/>
      <c r="H111" s="201" t="s">
        <v>19</v>
      </c>
      <c r="I111" s="203"/>
      <c r="J111" s="200"/>
      <c r="K111" s="200"/>
      <c r="L111" s="204"/>
      <c r="M111" s="205"/>
      <c r="N111" s="206"/>
      <c r="O111" s="206"/>
      <c r="P111" s="206"/>
      <c r="Q111" s="206"/>
      <c r="R111" s="206"/>
      <c r="S111" s="206"/>
      <c r="T111" s="207"/>
      <c r="AT111" s="208" t="s">
        <v>152</v>
      </c>
      <c r="AU111" s="208" t="s">
        <v>82</v>
      </c>
      <c r="AV111" s="13" t="s">
        <v>80</v>
      </c>
      <c r="AW111" s="13" t="s">
        <v>35</v>
      </c>
      <c r="AX111" s="13" t="s">
        <v>73</v>
      </c>
      <c r="AY111" s="208" t="s">
        <v>139</v>
      </c>
    </row>
    <row r="112" spans="1:65" s="14" customFormat="1" ht="11.25">
      <c r="B112" s="209"/>
      <c r="C112" s="210"/>
      <c r="D112" s="192" t="s">
        <v>152</v>
      </c>
      <c r="E112" s="211" t="s">
        <v>19</v>
      </c>
      <c r="F112" s="212" t="s">
        <v>1200</v>
      </c>
      <c r="G112" s="210"/>
      <c r="H112" s="213">
        <v>17.536000000000001</v>
      </c>
      <c r="I112" s="214"/>
      <c r="J112" s="210"/>
      <c r="K112" s="210"/>
      <c r="L112" s="215"/>
      <c r="M112" s="216"/>
      <c r="N112" s="217"/>
      <c r="O112" s="217"/>
      <c r="P112" s="217"/>
      <c r="Q112" s="217"/>
      <c r="R112" s="217"/>
      <c r="S112" s="217"/>
      <c r="T112" s="218"/>
      <c r="AT112" s="219" t="s">
        <v>152</v>
      </c>
      <c r="AU112" s="219" t="s">
        <v>82</v>
      </c>
      <c r="AV112" s="14" t="s">
        <v>82</v>
      </c>
      <c r="AW112" s="14" t="s">
        <v>35</v>
      </c>
      <c r="AX112" s="14" t="s">
        <v>73</v>
      </c>
      <c r="AY112" s="219" t="s">
        <v>139</v>
      </c>
    </row>
    <row r="113" spans="1:65" s="15" customFormat="1" ht="11.25">
      <c r="B113" s="220"/>
      <c r="C113" s="221"/>
      <c r="D113" s="192" t="s">
        <v>152</v>
      </c>
      <c r="E113" s="222" t="s">
        <v>19</v>
      </c>
      <c r="F113" s="223" t="s">
        <v>155</v>
      </c>
      <c r="G113" s="221"/>
      <c r="H113" s="224">
        <v>17.536000000000001</v>
      </c>
      <c r="I113" s="225"/>
      <c r="J113" s="221"/>
      <c r="K113" s="221"/>
      <c r="L113" s="226"/>
      <c r="M113" s="227"/>
      <c r="N113" s="228"/>
      <c r="O113" s="228"/>
      <c r="P113" s="228"/>
      <c r="Q113" s="228"/>
      <c r="R113" s="228"/>
      <c r="S113" s="228"/>
      <c r="T113" s="229"/>
      <c r="AT113" s="230" t="s">
        <v>152</v>
      </c>
      <c r="AU113" s="230" t="s">
        <v>82</v>
      </c>
      <c r="AV113" s="15" t="s">
        <v>146</v>
      </c>
      <c r="AW113" s="15" t="s">
        <v>35</v>
      </c>
      <c r="AX113" s="15" t="s">
        <v>80</v>
      </c>
      <c r="AY113" s="230" t="s">
        <v>139</v>
      </c>
    </row>
    <row r="114" spans="1:65" s="2" customFormat="1" ht="24.2" customHeight="1">
      <c r="A114" s="35"/>
      <c r="B114" s="36"/>
      <c r="C114" s="179" t="s">
        <v>189</v>
      </c>
      <c r="D114" s="179" t="s">
        <v>141</v>
      </c>
      <c r="E114" s="180" t="s">
        <v>1201</v>
      </c>
      <c r="F114" s="181" t="s">
        <v>1202</v>
      </c>
      <c r="G114" s="182" t="s">
        <v>144</v>
      </c>
      <c r="H114" s="183">
        <v>84.37</v>
      </c>
      <c r="I114" s="184"/>
      <c r="J114" s="185">
        <f>ROUND(I114*H114,2)</f>
        <v>0</v>
      </c>
      <c r="K114" s="181" t="s">
        <v>1176</v>
      </c>
      <c r="L114" s="40"/>
      <c r="M114" s="186" t="s">
        <v>19</v>
      </c>
      <c r="N114" s="187" t="s">
        <v>44</v>
      </c>
      <c r="O114" s="65"/>
      <c r="P114" s="188">
        <f>O114*H114</f>
        <v>0</v>
      </c>
      <c r="Q114" s="188">
        <v>0</v>
      </c>
      <c r="R114" s="188">
        <f>Q114*H114</f>
        <v>0</v>
      </c>
      <c r="S114" s="188">
        <v>0</v>
      </c>
      <c r="T114" s="189">
        <f>S114*H114</f>
        <v>0</v>
      </c>
      <c r="U114" s="35"/>
      <c r="V114" s="35"/>
      <c r="W114" s="35"/>
      <c r="X114" s="35"/>
      <c r="Y114" s="35"/>
      <c r="Z114" s="35"/>
      <c r="AA114" s="35"/>
      <c r="AB114" s="35"/>
      <c r="AC114" s="35"/>
      <c r="AD114" s="35"/>
      <c r="AE114" s="35"/>
      <c r="AR114" s="190" t="s">
        <v>146</v>
      </c>
      <c r="AT114" s="190" t="s">
        <v>141</v>
      </c>
      <c r="AU114" s="190" t="s">
        <v>82</v>
      </c>
      <c r="AY114" s="18" t="s">
        <v>139</v>
      </c>
      <c r="BE114" s="191">
        <f>IF(N114="základní",J114,0)</f>
        <v>0</v>
      </c>
      <c r="BF114" s="191">
        <f>IF(N114="snížená",J114,0)</f>
        <v>0</v>
      </c>
      <c r="BG114" s="191">
        <f>IF(N114="zákl. přenesená",J114,0)</f>
        <v>0</v>
      </c>
      <c r="BH114" s="191">
        <f>IF(N114="sníž. přenesená",J114,0)</f>
        <v>0</v>
      </c>
      <c r="BI114" s="191">
        <f>IF(N114="nulová",J114,0)</f>
        <v>0</v>
      </c>
      <c r="BJ114" s="18" t="s">
        <v>80</v>
      </c>
      <c r="BK114" s="191">
        <f>ROUND(I114*H114,2)</f>
        <v>0</v>
      </c>
      <c r="BL114" s="18" t="s">
        <v>146</v>
      </c>
      <c r="BM114" s="190" t="s">
        <v>1203</v>
      </c>
    </row>
    <row r="115" spans="1:65" s="2" customFormat="1" ht="39">
      <c r="A115" s="35"/>
      <c r="B115" s="36"/>
      <c r="C115" s="37"/>
      <c r="D115" s="192" t="s">
        <v>148</v>
      </c>
      <c r="E115" s="37"/>
      <c r="F115" s="193" t="s">
        <v>1204</v>
      </c>
      <c r="G115" s="37"/>
      <c r="H115" s="37"/>
      <c r="I115" s="194"/>
      <c r="J115" s="37"/>
      <c r="K115" s="37"/>
      <c r="L115" s="40"/>
      <c r="M115" s="195"/>
      <c r="N115" s="196"/>
      <c r="O115" s="65"/>
      <c r="P115" s="65"/>
      <c r="Q115" s="65"/>
      <c r="R115" s="65"/>
      <c r="S115" s="65"/>
      <c r="T115" s="66"/>
      <c r="U115" s="35"/>
      <c r="V115" s="35"/>
      <c r="W115" s="35"/>
      <c r="X115" s="35"/>
      <c r="Y115" s="35"/>
      <c r="Z115" s="35"/>
      <c r="AA115" s="35"/>
      <c r="AB115" s="35"/>
      <c r="AC115" s="35"/>
      <c r="AD115" s="35"/>
      <c r="AE115" s="35"/>
      <c r="AT115" s="18" t="s">
        <v>148</v>
      </c>
      <c r="AU115" s="18" t="s">
        <v>82</v>
      </c>
    </row>
    <row r="116" spans="1:65" s="14" customFormat="1" ht="11.25">
      <c r="B116" s="209"/>
      <c r="C116" s="210"/>
      <c r="D116" s="192" t="s">
        <v>152</v>
      </c>
      <c r="E116" s="211" t="s">
        <v>19</v>
      </c>
      <c r="F116" s="212" t="s">
        <v>1205</v>
      </c>
      <c r="G116" s="210"/>
      <c r="H116" s="213">
        <v>84.37</v>
      </c>
      <c r="I116" s="214"/>
      <c r="J116" s="210"/>
      <c r="K116" s="210"/>
      <c r="L116" s="215"/>
      <c r="M116" s="216"/>
      <c r="N116" s="217"/>
      <c r="O116" s="217"/>
      <c r="P116" s="217"/>
      <c r="Q116" s="217"/>
      <c r="R116" s="217"/>
      <c r="S116" s="217"/>
      <c r="T116" s="218"/>
      <c r="AT116" s="219" t="s">
        <v>152</v>
      </c>
      <c r="AU116" s="219" t="s">
        <v>82</v>
      </c>
      <c r="AV116" s="14" t="s">
        <v>82</v>
      </c>
      <c r="AW116" s="14" t="s">
        <v>35</v>
      </c>
      <c r="AX116" s="14" t="s">
        <v>73</v>
      </c>
      <c r="AY116" s="219" t="s">
        <v>139</v>
      </c>
    </row>
    <row r="117" spans="1:65" s="15" customFormat="1" ht="11.25">
      <c r="B117" s="220"/>
      <c r="C117" s="221"/>
      <c r="D117" s="192" t="s">
        <v>152</v>
      </c>
      <c r="E117" s="222" t="s">
        <v>19</v>
      </c>
      <c r="F117" s="223" t="s">
        <v>155</v>
      </c>
      <c r="G117" s="221"/>
      <c r="H117" s="224">
        <v>84.37</v>
      </c>
      <c r="I117" s="225"/>
      <c r="J117" s="221"/>
      <c r="K117" s="221"/>
      <c r="L117" s="226"/>
      <c r="M117" s="227"/>
      <c r="N117" s="228"/>
      <c r="O117" s="228"/>
      <c r="P117" s="228"/>
      <c r="Q117" s="228"/>
      <c r="R117" s="228"/>
      <c r="S117" s="228"/>
      <c r="T117" s="229"/>
      <c r="AT117" s="230" t="s">
        <v>152</v>
      </c>
      <c r="AU117" s="230" t="s">
        <v>82</v>
      </c>
      <c r="AV117" s="15" t="s">
        <v>146</v>
      </c>
      <c r="AW117" s="15" t="s">
        <v>35</v>
      </c>
      <c r="AX117" s="15" t="s">
        <v>80</v>
      </c>
      <c r="AY117" s="230" t="s">
        <v>139</v>
      </c>
    </row>
    <row r="118" spans="1:65" s="2" customFormat="1" ht="24.2" customHeight="1">
      <c r="A118" s="35"/>
      <c r="B118" s="36"/>
      <c r="C118" s="179" t="s">
        <v>179</v>
      </c>
      <c r="D118" s="179" t="s">
        <v>141</v>
      </c>
      <c r="E118" s="180" t="s">
        <v>1206</v>
      </c>
      <c r="F118" s="181" t="s">
        <v>1207</v>
      </c>
      <c r="G118" s="182" t="s">
        <v>1208</v>
      </c>
      <c r="H118" s="183">
        <v>3.3000000000000002E-2</v>
      </c>
      <c r="I118" s="184"/>
      <c r="J118" s="185">
        <f>ROUND(I118*H118,2)</f>
        <v>0</v>
      </c>
      <c r="K118" s="181" t="s">
        <v>1176</v>
      </c>
      <c r="L118" s="40"/>
      <c r="M118" s="186" t="s">
        <v>19</v>
      </c>
      <c r="N118" s="187" t="s">
        <v>44</v>
      </c>
      <c r="O118" s="65"/>
      <c r="P118" s="188">
        <f>O118*H118</f>
        <v>0</v>
      </c>
      <c r="Q118" s="188">
        <v>0</v>
      </c>
      <c r="R118" s="188">
        <f>Q118*H118</f>
        <v>0</v>
      </c>
      <c r="S118" s="188">
        <v>0</v>
      </c>
      <c r="T118" s="189">
        <f>S118*H118</f>
        <v>0</v>
      </c>
      <c r="U118" s="35"/>
      <c r="V118" s="35"/>
      <c r="W118" s="35"/>
      <c r="X118" s="35"/>
      <c r="Y118" s="35"/>
      <c r="Z118" s="35"/>
      <c r="AA118" s="35"/>
      <c r="AB118" s="35"/>
      <c r="AC118" s="35"/>
      <c r="AD118" s="35"/>
      <c r="AE118" s="35"/>
      <c r="AR118" s="190" t="s">
        <v>146</v>
      </c>
      <c r="AT118" s="190" t="s">
        <v>141</v>
      </c>
      <c r="AU118" s="190" t="s">
        <v>82</v>
      </c>
      <c r="AY118" s="18" t="s">
        <v>139</v>
      </c>
      <c r="BE118" s="191">
        <f>IF(N118="základní",J118,0)</f>
        <v>0</v>
      </c>
      <c r="BF118" s="191">
        <f>IF(N118="snížená",J118,0)</f>
        <v>0</v>
      </c>
      <c r="BG118" s="191">
        <f>IF(N118="zákl. přenesená",J118,0)</f>
        <v>0</v>
      </c>
      <c r="BH118" s="191">
        <f>IF(N118="sníž. přenesená",J118,0)</f>
        <v>0</v>
      </c>
      <c r="BI118" s="191">
        <f>IF(N118="nulová",J118,0)</f>
        <v>0</v>
      </c>
      <c r="BJ118" s="18" t="s">
        <v>80</v>
      </c>
      <c r="BK118" s="191">
        <f>ROUND(I118*H118,2)</f>
        <v>0</v>
      </c>
      <c r="BL118" s="18" t="s">
        <v>146</v>
      </c>
      <c r="BM118" s="190" t="s">
        <v>1209</v>
      </c>
    </row>
    <row r="119" spans="1:65" s="2" customFormat="1" ht="48.75">
      <c r="A119" s="35"/>
      <c r="B119" s="36"/>
      <c r="C119" s="37"/>
      <c r="D119" s="192" t="s">
        <v>148</v>
      </c>
      <c r="E119" s="37"/>
      <c r="F119" s="193" t="s">
        <v>1210</v>
      </c>
      <c r="G119" s="37"/>
      <c r="H119" s="37"/>
      <c r="I119" s="194"/>
      <c r="J119" s="37"/>
      <c r="K119" s="37"/>
      <c r="L119" s="40"/>
      <c r="M119" s="195"/>
      <c r="N119" s="196"/>
      <c r="O119" s="65"/>
      <c r="P119" s="65"/>
      <c r="Q119" s="65"/>
      <c r="R119" s="65"/>
      <c r="S119" s="65"/>
      <c r="T119" s="66"/>
      <c r="U119" s="35"/>
      <c r="V119" s="35"/>
      <c r="W119" s="35"/>
      <c r="X119" s="35"/>
      <c r="Y119" s="35"/>
      <c r="Z119" s="35"/>
      <c r="AA119" s="35"/>
      <c r="AB119" s="35"/>
      <c r="AC119" s="35"/>
      <c r="AD119" s="35"/>
      <c r="AE119" s="35"/>
      <c r="AT119" s="18" t="s">
        <v>148</v>
      </c>
      <c r="AU119" s="18" t="s">
        <v>82</v>
      </c>
    </row>
    <row r="120" spans="1:65" s="14" customFormat="1" ht="11.25">
      <c r="B120" s="209"/>
      <c r="C120" s="210"/>
      <c r="D120" s="192" t="s">
        <v>152</v>
      </c>
      <c r="E120" s="211" t="s">
        <v>19</v>
      </c>
      <c r="F120" s="212" t="s">
        <v>1211</v>
      </c>
      <c r="G120" s="210"/>
      <c r="H120" s="213">
        <v>3.3000000000000002E-2</v>
      </c>
      <c r="I120" s="214"/>
      <c r="J120" s="210"/>
      <c r="K120" s="210"/>
      <c r="L120" s="215"/>
      <c r="M120" s="216"/>
      <c r="N120" s="217"/>
      <c r="O120" s="217"/>
      <c r="P120" s="217"/>
      <c r="Q120" s="217"/>
      <c r="R120" s="217"/>
      <c r="S120" s="217"/>
      <c r="T120" s="218"/>
      <c r="AT120" s="219" t="s">
        <v>152</v>
      </c>
      <c r="AU120" s="219" t="s">
        <v>82</v>
      </c>
      <c r="AV120" s="14" t="s">
        <v>82</v>
      </c>
      <c r="AW120" s="14" t="s">
        <v>35</v>
      </c>
      <c r="AX120" s="14" t="s">
        <v>73</v>
      </c>
      <c r="AY120" s="219" t="s">
        <v>139</v>
      </c>
    </row>
    <row r="121" spans="1:65" s="15" customFormat="1" ht="11.25">
      <c r="B121" s="220"/>
      <c r="C121" s="221"/>
      <c r="D121" s="192" t="s">
        <v>152</v>
      </c>
      <c r="E121" s="222" t="s">
        <v>19</v>
      </c>
      <c r="F121" s="223" t="s">
        <v>155</v>
      </c>
      <c r="G121" s="221"/>
      <c r="H121" s="224">
        <v>3.3000000000000002E-2</v>
      </c>
      <c r="I121" s="225"/>
      <c r="J121" s="221"/>
      <c r="K121" s="221"/>
      <c r="L121" s="226"/>
      <c r="M121" s="227"/>
      <c r="N121" s="228"/>
      <c r="O121" s="228"/>
      <c r="P121" s="228"/>
      <c r="Q121" s="228"/>
      <c r="R121" s="228"/>
      <c r="S121" s="228"/>
      <c r="T121" s="229"/>
      <c r="AT121" s="230" t="s">
        <v>152</v>
      </c>
      <c r="AU121" s="230" t="s">
        <v>82</v>
      </c>
      <c r="AV121" s="15" t="s">
        <v>146</v>
      </c>
      <c r="AW121" s="15" t="s">
        <v>35</v>
      </c>
      <c r="AX121" s="15" t="s">
        <v>80</v>
      </c>
      <c r="AY121" s="230" t="s">
        <v>139</v>
      </c>
    </row>
    <row r="122" spans="1:65" s="2" customFormat="1" ht="24.2" customHeight="1">
      <c r="A122" s="35"/>
      <c r="B122" s="36"/>
      <c r="C122" s="179" t="s">
        <v>210</v>
      </c>
      <c r="D122" s="179" t="s">
        <v>141</v>
      </c>
      <c r="E122" s="180" t="s">
        <v>1212</v>
      </c>
      <c r="F122" s="181" t="s">
        <v>1213</v>
      </c>
      <c r="G122" s="182" t="s">
        <v>1208</v>
      </c>
      <c r="H122" s="183">
        <v>3.3000000000000002E-2</v>
      </c>
      <c r="I122" s="184"/>
      <c r="J122" s="185">
        <f>ROUND(I122*H122,2)</f>
        <v>0</v>
      </c>
      <c r="K122" s="181" t="s">
        <v>1176</v>
      </c>
      <c r="L122" s="40"/>
      <c r="M122" s="186" t="s">
        <v>19</v>
      </c>
      <c r="N122" s="187" t="s">
        <v>44</v>
      </c>
      <c r="O122" s="65"/>
      <c r="P122" s="188">
        <f>O122*H122</f>
        <v>0</v>
      </c>
      <c r="Q122" s="188">
        <v>0</v>
      </c>
      <c r="R122" s="188">
        <f>Q122*H122</f>
        <v>0</v>
      </c>
      <c r="S122" s="188">
        <v>0</v>
      </c>
      <c r="T122" s="189">
        <f>S122*H122</f>
        <v>0</v>
      </c>
      <c r="U122" s="35"/>
      <c r="V122" s="35"/>
      <c r="W122" s="35"/>
      <c r="X122" s="35"/>
      <c r="Y122" s="35"/>
      <c r="Z122" s="35"/>
      <c r="AA122" s="35"/>
      <c r="AB122" s="35"/>
      <c r="AC122" s="35"/>
      <c r="AD122" s="35"/>
      <c r="AE122" s="35"/>
      <c r="AR122" s="190" t="s">
        <v>146</v>
      </c>
      <c r="AT122" s="190" t="s">
        <v>141</v>
      </c>
      <c r="AU122" s="190" t="s">
        <v>82</v>
      </c>
      <c r="AY122" s="18" t="s">
        <v>139</v>
      </c>
      <c r="BE122" s="191">
        <f>IF(N122="základní",J122,0)</f>
        <v>0</v>
      </c>
      <c r="BF122" s="191">
        <f>IF(N122="snížená",J122,0)</f>
        <v>0</v>
      </c>
      <c r="BG122" s="191">
        <f>IF(N122="zákl. přenesená",J122,0)</f>
        <v>0</v>
      </c>
      <c r="BH122" s="191">
        <f>IF(N122="sníž. přenesená",J122,0)</f>
        <v>0</v>
      </c>
      <c r="BI122" s="191">
        <f>IF(N122="nulová",J122,0)</f>
        <v>0</v>
      </c>
      <c r="BJ122" s="18" t="s">
        <v>80</v>
      </c>
      <c r="BK122" s="191">
        <f>ROUND(I122*H122,2)</f>
        <v>0</v>
      </c>
      <c r="BL122" s="18" t="s">
        <v>146</v>
      </c>
      <c r="BM122" s="190" t="s">
        <v>1214</v>
      </c>
    </row>
    <row r="123" spans="1:65" s="2" customFormat="1" ht="58.5">
      <c r="A123" s="35"/>
      <c r="B123" s="36"/>
      <c r="C123" s="37"/>
      <c r="D123" s="192" t="s">
        <v>148</v>
      </c>
      <c r="E123" s="37"/>
      <c r="F123" s="193" t="s">
        <v>1215</v>
      </c>
      <c r="G123" s="37"/>
      <c r="H123" s="37"/>
      <c r="I123" s="194"/>
      <c r="J123" s="37"/>
      <c r="K123" s="37"/>
      <c r="L123" s="40"/>
      <c r="M123" s="195"/>
      <c r="N123" s="196"/>
      <c r="O123" s="65"/>
      <c r="P123" s="65"/>
      <c r="Q123" s="65"/>
      <c r="R123" s="65"/>
      <c r="S123" s="65"/>
      <c r="T123" s="66"/>
      <c r="U123" s="35"/>
      <c r="V123" s="35"/>
      <c r="W123" s="35"/>
      <c r="X123" s="35"/>
      <c r="Y123" s="35"/>
      <c r="Z123" s="35"/>
      <c r="AA123" s="35"/>
      <c r="AB123" s="35"/>
      <c r="AC123" s="35"/>
      <c r="AD123" s="35"/>
      <c r="AE123" s="35"/>
      <c r="AT123" s="18" t="s">
        <v>148</v>
      </c>
      <c r="AU123" s="18" t="s">
        <v>82</v>
      </c>
    </row>
    <row r="124" spans="1:65" s="14" customFormat="1" ht="11.25">
      <c r="B124" s="209"/>
      <c r="C124" s="210"/>
      <c r="D124" s="192" t="s">
        <v>152</v>
      </c>
      <c r="E124" s="211" t="s">
        <v>19</v>
      </c>
      <c r="F124" s="212" t="s">
        <v>1211</v>
      </c>
      <c r="G124" s="210"/>
      <c r="H124" s="213">
        <v>3.3000000000000002E-2</v>
      </c>
      <c r="I124" s="214"/>
      <c r="J124" s="210"/>
      <c r="K124" s="210"/>
      <c r="L124" s="215"/>
      <c r="M124" s="216"/>
      <c r="N124" s="217"/>
      <c r="O124" s="217"/>
      <c r="P124" s="217"/>
      <c r="Q124" s="217"/>
      <c r="R124" s="217"/>
      <c r="S124" s="217"/>
      <c r="T124" s="218"/>
      <c r="AT124" s="219" t="s">
        <v>152</v>
      </c>
      <c r="AU124" s="219" t="s">
        <v>82</v>
      </c>
      <c r="AV124" s="14" t="s">
        <v>82</v>
      </c>
      <c r="AW124" s="14" t="s">
        <v>35</v>
      </c>
      <c r="AX124" s="14" t="s">
        <v>73</v>
      </c>
      <c r="AY124" s="219" t="s">
        <v>139</v>
      </c>
    </row>
    <row r="125" spans="1:65" s="15" customFormat="1" ht="11.25">
      <c r="B125" s="220"/>
      <c r="C125" s="221"/>
      <c r="D125" s="192" t="s">
        <v>152</v>
      </c>
      <c r="E125" s="222" t="s">
        <v>19</v>
      </c>
      <c r="F125" s="223" t="s">
        <v>155</v>
      </c>
      <c r="G125" s="221"/>
      <c r="H125" s="224">
        <v>3.3000000000000002E-2</v>
      </c>
      <c r="I125" s="225"/>
      <c r="J125" s="221"/>
      <c r="K125" s="221"/>
      <c r="L125" s="226"/>
      <c r="M125" s="227"/>
      <c r="N125" s="228"/>
      <c r="O125" s="228"/>
      <c r="P125" s="228"/>
      <c r="Q125" s="228"/>
      <c r="R125" s="228"/>
      <c r="S125" s="228"/>
      <c r="T125" s="229"/>
      <c r="AT125" s="230" t="s">
        <v>152</v>
      </c>
      <c r="AU125" s="230" t="s">
        <v>82</v>
      </c>
      <c r="AV125" s="15" t="s">
        <v>146</v>
      </c>
      <c r="AW125" s="15" t="s">
        <v>35</v>
      </c>
      <c r="AX125" s="15" t="s">
        <v>80</v>
      </c>
      <c r="AY125" s="230" t="s">
        <v>139</v>
      </c>
    </row>
    <row r="126" spans="1:65" s="2" customFormat="1" ht="24.2" customHeight="1">
      <c r="A126" s="35"/>
      <c r="B126" s="36"/>
      <c r="C126" s="179" t="s">
        <v>219</v>
      </c>
      <c r="D126" s="179" t="s">
        <v>141</v>
      </c>
      <c r="E126" s="180" t="s">
        <v>1216</v>
      </c>
      <c r="F126" s="181" t="s">
        <v>1217</v>
      </c>
      <c r="G126" s="182" t="s">
        <v>524</v>
      </c>
      <c r="H126" s="183">
        <v>8</v>
      </c>
      <c r="I126" s="184"/>
      <c r="J126" s="185">
        <f>ROUND(I126*H126,2)</f>
        <v>0</v>
      </c>
      <c r="K126" s="181" t="s">
        <v>1176</v>
      </c>
      <c r="L126" s="40"/>
      <c r="M126" s="186" t="s">
        <v>19</v>
      </c>
      <c r="N126" s="187" t="s">
        <v>44</v>
      </c>
      <c r="O126" s="65"/>
      <c r="P126" s="188">
        <f>O126*H126</f>
        <v>0</v>
      </c>
      <c r="Q126" s="188">
        <v>0</v>
      </c>
      <c r="R126" s="188">
        <f>Q126*H126</f>
        <v>0</v>
      </c>
      <c r="S126" s="188">
        <v>0</v>
      </c>
      <c r="T126" s="189">
        <f>S126*H126</f>
        <v>0</v>
      </c>
      <c r="U126" s="35"/>
      <c r="V126" s="35"/>
      <c r="W126" s="35"/>
      <c r="X126" s="35"/>
      <c r="Y126" s="35"/>
      <c r="Z126" s="35"/>
      <c r="AA126" s="35"/>
      <c r="AB126" s="35"/>
      <c r="AC126" s="35"/>
      <c r="AD126" s="35"/>
      <c r="AE126" s="35"/>
      <c r="AR126" s="190" t="s">
        <v>146</v>
      </c>
      <c r="AT126" s="190" t="s">
        <v>141</v>
      </c>
      <c r="AU126" s="190" t="s">
        <v>82</v>
      </c>
      <c r="AY126" s="18" t="s">
        <v>139</v>
      </c>
      <c r="BE126" s="191">
        <f>IF(N126="základní",J126,0)</f>
        <v>0</v>
      </c>
      <c r="BF126" s="191">
        <f>IF(N126="snížená",J126,0)</f>
        <v>0</v>
      </c>
      <c r="BG126" s="191">
        <f>IF(N126="zákl. přenesená",J126,0)</f>
        <v>0</v>
      </c>
      <c r="BH126" s="191">
        <f>IF(N126="sníž. přenesená",J126,0)</f>
        <v>0</v>
      </c>
      <c r="BI126" s="191">
        <f>IF(N126="nulová",J126,0)</f>
        <v>0</v>
      </c>
      <c r="BJ126" s="18" t="s">
        <v>80</v>
      </c>
      <c r="BK126" s="191">
        <f>ROUND(I126*H126,2)</f>
        <v>0</v>
      </c>
      <c r="BL126" s="18" t="s">
        <v>146</v>
      </c>
      <c r="BM126" s="190" t="s">
        <v>1218</v>
      </c>
    </row>
    <row r="127" spans="1:65" s="2" customFormat="1" ht="29.25">
      <c r="A127" s="35"/>
      <c r="B127" s="36"/>
      <c r="C127" s="37"/>
      <c r="D127" s="192" t="s">
        <v>148</v>
      </c>
      <c r="E127" s="37"/>
      <c r="F127" s="193" t="s">
        <v>1219</v>
      </c>
      <c r="G127" s="37"/>
      <c r="H127" s="37"/>
      <c r="I127" s="194"/>
      <c r="J127" s="37"/>
      <c r="K127" s="37"/>
      <c r="L127" s="40"/>
      <c r="M127" s="195"/>
      <c r="N127" s="196"/>
      <c r="O127" s="65"/>
      <c r="P127" s="65"/>
      <c r="Q127" s="65"/>
      <c r="R127" s="65"/>
      <c r="S127" s="65"/>
      <c r="T127" s="66"/>
      <c r="U127" s="35"/>
      <c r="V127" s="35"/>
      <c r="W127" s="35"/>
      <c r="X127" s="35"/>
      <c r="Y127" s="35"/>
      <c r="Z127" s="35"/>
      <c r="AA127" s="35"/>
      <c r="AB127" s="35"/>
      <c r="AC127" s="35"/>
      <c r="AD127" s="35"/>
      <c r="AE127" s="35"/>
      <c r="AT127" s="18" t="s">
        <v>148</v>
      </c>
      <c r="AU127" s="18" t="s">
        <v>82</v>
      </c>
    </row>
    <row r="128" spans="1:65" s="14" customFormat="1" ht="11.25">
      <c r="B128" s="209"/>
      <c r="C128" s="210"/>
      <c r="D128" s="192" t="s">
        <v>152</v>
      </c>
      <c r="E128" s="211" t="s">
        <v>19</v>
      </c>
      <c r="F128" s="212" t="s">
        <v>1220</v>
      </c>
      <c r="G128" s="210"/>
      <c r="H128" s="213">
        <v>4</v>
      </c>
      <c r="I128" s="214"/>
      <c r="J128" s="210"/>
      <c r="K128" s="210"/>
      <c r="L128" s="215"/>
      <c r="M128" s="216"/>
      <c r="N128" s="217"/>
      <c r="O128" s="217"/>
      <c r="P128" s="217"/>
      <c r="Q128" s="217"/>
      <c r="R128" s="217"/>
      <c r="S128" s="217"/>
      <c r="T128" s="218"/>
      <c r="AT128" s="219" t="s">
        <v>152</v>
      </c>
      <c r="AU128" s="219" t="s">
        <v>82</v>
      </c>
      <c r="AV128" s="14" t="s">
        <v>82</v>
      </c>
      <c r="AW128" s="14" t="s">
        <v>35</v>
      </c>
      <c r="AX128" s="14" t="s">
        <v>73</v>
      </c>
      <c r="AY128" s="219" t="s">
        <v>139</v>
      </c>
    </row>
    <row r="129" spans="1:65" s="14" customFormat="1" ht="11.25">
      <c r="B129" s="209"/>
      <c r="C129" s="210"/>
      <c r="D129" s="192" t="s">
        <v>152</v>
      </c>
      <c r="E129" s="211" t="s">
        <v>19</v>
      </c>
      <c r="F129" s="212" t="s">
        <v>1221</v>
      </c>
      <c r="G129" s="210"/>
      <c r="H129" s="213">
        <v>4</v>
      </c>
      <c r="I129" s="214"/>
      <c r="J129" s="210"/>
      <c r="K129" s="210"/>
      <c r="L129" s="215"/>
      <c r="M129" s="216"/>
      <c r="N129" s="217"/>
      <c r="O129" s="217"/>
      <c r="P129" s="217"/>
      <c r="Q129" s="217"/>
      <c r="R129" s="217"/>
      <c r="S129" s="217"/>
      <c r="T129" s="218"/>
      <c r="AT129" s="219" t="s">
        <v>152</v>
      </c>
      <c r="AU129" s="219" t="s">
        <v>82</v>
      </c>
      <c r="AV129" s="14" t="s">
        <v>82</v>
      </c>
      <c r="AW129" s="14" t="s">
        <v>35</v>
      </c>
      <c r="AX129" s="14" t="s">
        <v>73</v>
      </c>
      <c r="AY129" s="219" t="s">
        <v>139</v>
      </c>
    </row>
    <row r="130" spans="1:65" s="15" customFormat="1" ht="11.25">
      <c r="B130" s="220"/>
      <c r="C130" s="221"/>
      <c r="D130" s="192" t="s">
        <v>152</v>
      </c>
      <c r="E130" s="222" t="s">
        <v>19</v>
      </c>
      <c r="F130" s="223" t="s">
        <v>155</v>
      </c>
      <c r="G130" s="221"/>
      <c r="H130" s="224">
        <v>8</v>
      </c>
      <c r="I130" s="225"/>
      <c r="J130" s="221"/>
      <c r="K130" s="221"/>
      <c r="L130" s="226"/>
      <c r="M130" s="227"/>
      <c r="N130" s="228"/>
      <c r="O130" s="228"/>
      <c r="P130" s="228"/>
      <c r="Q130" s="228"/>
      <c r="R130" s="228"/>
      <c r="S130" s="228"/>
      <c r="T130" s="229"/>
      <c r="AT130" s="230" t="s">
        <v>152</v>
      </c>
      <c r="AU130" s="230" t="s">
        <v>82</v>
      </c>
      <c r="AV130" s="15" t="s">
        <v>146</v>
      </c>
      <c r="AW130" s="15" t="s">
        <v>35</v>
      </c>
      <c r="AX130" s="15" t="s">
        <v>80</v>
      </c>
      <c r="AY130" s="230" t="s">
        <v>139</v>
      </c>
    </row>
    <row r="131" spans="1:65" s="2" customFormat="1" ht="24.2" customHeight="1">
      <c r="A131" s="35"/>
      <c r="B131" s="36"/>
      <c r="C131" s="179" t="s">
        <v>226</v>
      </c>
      <c r="D131" s="179" t="s">
        <v>141</v>
      </c>
      <c r="E131" s="180" t="s">
        <v>1222</v>
      </c>
      <c r="F131" s="181" t="s">
        <v>1223</v>
      </c>
      <c r="G131" s="182" t="s">
        <v>1208</v>
      </c>
      <c r="H131" s="183">
        <v>0.58099999999999996</v>
      </c>
      <c r="I131" s="184"/>
      <c r="J131" s="185">
        <f>ROUND(I131*H131,2)</f>
        <v>0</v>
      </c>
      <c r="K131" s="181" t="s">
        <v>1176</v>
      </c>
      <c r="L131" s="40"/>
      <c r="M131" s="186" t="s">
        <v>19</v>
      </c>
      <c r="N131" s="187" t="s">
        <v>44</v>
      </c>
      <c r="O131" s="65"/>
      <c r="P131" s="188">
        <f>O131*H131</f>
        <v>0</v>
      </c>
      <c r="Q131" s="188">
        <v>0</v>
      </c>
      <c r="R131" s="188">
        <f>Q131*H131</f>
        <v>0</v>
      </c>
      <c r="S131" s="188">
        <v>0</v>
      </c>
      <c r="T131" s="189">
        <f>S131*H131</f>
        <v>0</v>
      </c>
      <c r="U131" s="35"/>
      <c r="V131" s="35"/>
      <c r="W131" s="35"/>
      <c r="X131" s="35"/>
      <c r="Y131" s="35"/>
      <c r="Z131" s="35"/>
      <c r="AA131" s="35"/>
      <c r="AB131" s="35"/>
      <c r="AC131" s="35"/>
      <c r="AD131" s="35"/>
      <c r="AE131" s="35"/>
      <c r="AR131" s="190" t="s">
        <v>146</v>
      </c>
      <c r="AT131" s="190" t="s">
        <v>141</v>
      </c>
      <c r="AU131" s="190" t="s">
        <v>82</v>
      </c>
      <c r="AY131" s="18" t="s">
        <v>139</v>
      </c>
      <c r="BE131" s="191">
        <f>IF(N131="základní",J131,0)</f>
        <v>0</v>
      </c>
      <c r="BF131" s="191">
        <f>IF(N131="snížená",J131,0)</f>
        <v>0</v>
      </c>
      <c r="BG131" s="191">
        <f>IF(N131="zákl. přenesená",J131,0)</f>
        <v>0</v>
      </c>
      <c r="BH131" s="191">
        <f>IF(N131="sníž. přenesená",J131,0)</f>
        <v>0</v>
      </c>
      <c r="BI131" s="191">
        <f>IF(N131="nulová",J131,0)</f>
        <v>0</v>
      </c>
      <c r="BJ131" s="18" t="s">
        <v>80</v>
      </c>
      <c r="BK131" s="191">
        <f>ROUND(I131*H131,2)</f>
        <v>0</v>
      </c>
      <c r="BL131" s="18" t="s">
        <v>146</v>
      </c>
      <c r="BM131" s="190" t="s">
        <v>1224</v>
      </c>
    </row>
    <row r="132" spans="1:65" s="2" customFormat="1" ht="87.75">
      <c r="A132" s="35"/>
      <c r="B132" s="36"/>
      <c r="C132" s="37"/>
      <c r="D132" s="192" t="s">
        <v>148</v>
      </c>
      <c r="E132" s="37"/>
      <c r="F132" s="193" t="s">
        <v>1225</v>
      </c>
      <c r="G132" s="37"/>
      <c r="H132" s="37"/>
      <c r="I132" s="194"/>
      <c r="J132" s="37"/>
      <c r="K132" s="37"/>
      <c r="L132" s="40"/>
      <c r="M132" s="195"/>
      <c r="N132" s="196"/>
      <c r="O132" s="65"/>
      <c r="P132" s="65"/>
      <c r="Q132" s="65"/>
      <c r="R132" s="65"/>
      <c r="S132" s="65"/>
      <c r="T132" s="66"/>
      <c r="U132" s="35"/>
      <c r="V132" s="35"/>
      <c r="W132" s="35"/>
      <c r="X132" s="35"/>
      <c r="Y132" s="35"/>
      <c r="Z132" s="35"/>
      <c r="AA132" s="35"/>
      <c r="AB132" s="35"/>
      <c r="AC132" s="35"/>
      <c r="AD132" s="35"/>
      <c r="AE132" s="35"/>
      <c r="AT132" s="18" t="s">
        <v>148</v>
      </c>
      <c r="AU132" s="18" t="s">
        <v>82</v>
      </c>
    </row>
    <row r="133" spans="1:65" s="13" customFormat="1" ht="11.25">
      <c r="B133" s="199"/>
      <c r="C133" s="200"/>
      <c r="D133" s="192" t="s">
        <v>152</v>
      </c>
      <c r="E133" s="201" t="s">
        <v>19</v>
      </c>
      <c r="F133" s="202" t="s">
        <v>1226</v>
      </c>
      <c r="G133" s="200"/>
      <c r="H133" s="201" t="s">
        <v>19</v>
      </c>
      <c r="I133" s="203"/>
      <c r="J133" s="200"/>
      <c r="K133" s="200"/>
      <c r="L133" s="204"/>
      <c r="M133" s="205"/>
      <c r="N133" s="206"/>
      <c r="O133" s="206"/>
      <c r="P133" s="206"/>
      <c r="Q133" s="206"/>
      <c r="R133" s="206"/>
      <c r="S133" s="206"/>
      <c r="T133" s="207"/>
      <c r="AT133" s="208" t="s">
        <v>152</v>
      </c>
      <c r="AU133" s="208" t="s">
        <v>82</v>
      </c>
      <c r="AV133" s="13" t="s">
        <v>80</v>
      </c>
      <c r="AW133" s="13" t="s">
        <v>35</v>
      </c>
      <c r="AX133" s="13" t="s">
        <v>73</v>
      </c>
      <c r="AY133" s="208" t="s">
        <v>139</v>
      </c>
    </row>
    <row r="134" spans="1:65" s="14" customFormat="1" ht="11.25">
      <c r="B134" s="209"/>
      <c r="C134" s="210"/>
      <c r="D134" s="192" t="s">
        <v>152</v>
      </c>
      <c r="E134" s="211" t="s">
        <v>19</v>
      </c>
      <c r="F134" s="212" t="s">
        <v>1227</v>
      </c>
      <c r="G134" s="210"/>
      <c r="H134" s="213">
        <v>0.38700000000000001</v>
      </c>
      <c r="I134" s="214"/>
      <c r="J134" s="210"/>
      <c r="K134" s="210"/>
      <c r="L134" s="215"/>
      <c r="M134" s="216"/>
      <c r="N134" s="217"/>
      <c r="O134" s="217"/>
      <c r="P134" s="217"/>
      <c r="Q134" s="217"/>
      <c r="R134" s="217"/>
      <c r="S134" s="217"/>
      <c r="T134" s="218"/>
      <c r="AT134" s="219" t="s">
        <v>152</v>
      </c>
      <c r="AU134" s="219" t="s">
        <v>82</v>
      </c>
      <c r="AV134" s="14" t="s">
        <v>82</v>
      </c>
      <c r="AW134" s="14" t="s">
        <v>35</v>
      </c>
      <c r="AX134" s="14" t="s">
        <v>73</v>
      </c>
      <c r="AY134" s="219" t="s">
        <v>139</v>
      </c>
    </row>
    <row r="135" spans="1:65" s="14" customFormat="1" ht="11.25">
      <c r="B135" s="209"/>
      <c r="C135" s="210"/>
      <c r="D135" s="192" t="s">
        <v>152</v>
      </c>
      <c r="E135" s="211" t="s">
        <v>19</v>
      </c>
      <c r="F135" s="212" t="s">
        <v>1228</v>
      </c>
      <c r="G135" s="210"/>
      <c r="H135" s="213">
        <v>0.19400000000000001</v>
      </c>
      <c r="I135" s="214"/>
      <c r="J135" s="210"/>
      <c r="K135" s="210"/>
      <c r="L135" s="215"/>
      <c r="M135" s="216"/>
      <c r="N135" s="217"/>
      <c r="O135" s="217"/>
      <c r="P135" s="217"/>
      <c r="Q135" s="217"/>
      <c r="R135" s="217"/>
      <c r="S135" s="217"/>
      <c r="T135" s="218"/>
      <c r="AT135" s="219" t="s">
        <v>152</v>
      </c>
      <c r="AU135" s="219" t="s">
        <v>82</v>
      </c>
      <c r="AV135" s="14" t="s">
        <v>82</v>
      </c>
      <c r="AW135" s="14" t="s">
        <v>35</v>
      </c>
      <c r="AX135" s="14" t="s">
        <v>73</v>
      </c>
      <c r="AY135" s="219" t="s">
        <v>139</v>
      </c>
    </row>
    <row r="136" spans="1:65" s="15" customFormat="1" ht="11.25">
      <c r="B136" s="220"/>
      <c r="C136" s="221"/>
      <c r="D136" s="192" t="s">
        <v>152</v>
      </c>
      <c r="E136" s="222" t="s">
        <v>19</v>
      </c>
      <c r="F136" s="223" t="s">
        <v>155</v>
      </c>
      <c r="G136" s="221"/>
      <c r="H136" s="224">
        <v>0.58099999999999996</v>
      </c>
      <c r="I136" s="225"/>
      <c r="J136" s="221"/>
      <c r="K136" s="221"/>
      <c r="L136" s="226"/>
      <c r="M136" s="227"/>
      <c r="N136" s="228"/>
      <c r="O136" s="228"/>
      <c r="P136" s="228"/>
      <c r="Q136" s="228"/>
      <c r="R136" s="228"/>
      <c r="S136" s="228"/>
      <c r="T136" s="229"/>
      <c r="AT136" s="230" t="s">
        <v>152</v>
      </c>
      <c r="AU136" s="230" t="s">
        <v>82</v>
      </c>
      <c r="AV136" s="15" t="s">
        <v>146</v>
      </c>
      <c r="AW136" s="15" t="s">
        <v>35</v>
      </c>
      <c r="AX136" s="15" t="s">
        <v>80</v>
      </c>
      <c r="AY136" s="230" t="s">
        <v>139</v>
      </c>
    </row>
    <row r="137" spans="1:65" s="2" customFormat="1" ht="24.2" customHeight="1">
      <c r="A137" s="35"/>
      <c r="B137" s="36"/>
      <c r="C137" s="179" t="s">
        <v>234</v>
      </c>
      <c r="D137" s="179" t="s">
        <v>141</v>
      </c>
      <c r="E137" s="180" t="s">
        <v>1229</v>
      </c>
      <c r="F137" s="181" t="s">
        <v>1230</v>
      </c>
      <c r="G137" s="182" t="s">
        <v>1208</v>
      </c>
      <c r="H137" s="183">
        <v>1.1619999999999999</v>
      </c>
      <c r="I137" s="184"/>
      <c r="J137" s="185">
        <f>ROUND(I137*H137,2)</f>
        <v>0</v>
      </c>
      <c r="K137" s="181" t="s">
        <v>1176</v>
      </c>
      <c r="L137" s="40"/>
      <c r="M137" s="186" t="s">
        <v>19</v>
      </c>
      <c r="N137" s="187" t="s">
        <v>44</v>
      </c>
      <c r="O137" s="65"/>
      <c r="P137" s="188">
        <f>O137*H137</f>
        <v>0</v>
      </c>
      <c r="Q137" s="188">
        <v>0</v>
      </c>
      <c r="R137" s="188">
        <f>Q137*H137</f>
        <v>0</v>
      </c>
      <c r="S137" s="188">
        <v>0</v>
      </c>
      <c r="T137" s="189">
        <f>S137*H137</f>
        <v>0</v>
      </c>
      <c r="U137" s="35"/>
      <c r="V137" s="35"/>
      <c r="W137" s="35"/>
      <c r="X137" s="35"/>
      <c r="Y137" s="35"/>
      <c r="Z137" s="35"/>
      <c r="AA137" s="35"/>
      <c r="AB137" s="35"/>
      <c r="AC137" s="35"/>
      <c r="AD137" s="35"/>
      <c r="AE137" s="35"/>
      <c r="AR137" s="190" t="s">
        <v>146</v>
      </c>
      <c r="AT137" s="190" t="s">
        <v>141</v>
      </c>
      <c r="AU137" s="190" t="s">
        <v>82</v>
      </c>
      <c r="AY137" s="18" t="s">
        <v>139</v>
      </c>
      <c r="BE137" s="191">
        <f>IF(N137="základní",J137,0)</f>
        <v>0</v>
      </c>
      <c r="BF137" s="191">
        <f>IF(N137="snížená",J137,0)</f>
        <v>0</v>
      </c>
      <c r="BG137" s="191">
        <f>IF(N137="zákl. přenesená",J137,0)</f>
        <v>0</v>
      </c>
      <c r="BH137" s="191">
        <f>IF(N137="sníž. přenesená",J137,0)</f>
        <v>0</v>
      </c>
      <c r="BI137" s="191">
        <f>IF(N137="nulová",J137,0)</f>
        <v>0</v>
      </c>
      <c r="BJ137" s="18" t="s">
        <v>80</v>
      </c>
      <c r="BK137" s="191">
        <f>ROUND(I137*H137,2)</f>
        <v>0</v>
      </c>
      <c r="BL137" s="18" t="s">
        <v>146</v>
      </c>
      <c r="BM137" s="190" t="s">
        <v>1231</v>
      </c>
    </row>
    <row r="138" spans="1:65" s="2" customFormat="1" ht="78">
      <c r="A138" s="35"/>
      <c r="B138" s="36"/>
      <c r="C138" s="37"/>
      <c r="D138" s="192" t="s">
        <v>148</v>
      </c>
      <c r="E138" s="37"/>
      <c r="F138" s="193" t="s">
        <v>1232</v>
      </c>
      <c r="G138" s="37"/>
      <c r="H138" s="37"/>
      <c r="I138" s="194"/>
      <c r="J138" s="37"/>
      <c r="K138" s="37"/>
      <c r="L138" s="40"/>
      <c r="M138" s="195"/>
      <c r="N138" s="196"/>
      <c r="O138" s="65"/>
      <c r="P138" s="65"/>
      <c r="Q138" s="65"/>
      <c r="R138" s="65"/>
      <c r="S138" s="65"/>
      <c r="T138" s="66"/>
      <c r="U138" s="35"/>
      <c r="V138" s="35"/>
      <c r="W138" s="35"/>
      <c r="X138" s="35"/>
      <c r="Y138" s="35"/>
      <c r="Z138" s="35"/>
      <c r="AA138" s="35"/>
      <c r="AB138" s="35"/>
      <c r="AC138" s="35"/>
      <c r="AD138" s="35"/>
      <c r="AE138" s="35"/>
      <c r="AT138" s="18" t="s">
        <v>148</v>
      </c>
      <c r="AU138" s="18" t="s">
        <v>82</v>
      </c>
    </row>
    <row r="139" spans="1:65" s="13" customFormat="1" ht="11.25">
      <c r="B139" s="199"/>
      <c r="C139" s="200"/>
      <c r="D139" s="192" t="s">
        <v>152</v>
      </c>
      <c r="E139" s="201" t="s">
        <v>19</v>
      </c>
      <c r="F139" s="202" t="s">
        <v>1233</v>
      </c>
      <c r="G139" s="200"/>
      <c r="H139" s="201" t="s">
        <v>19</v>
      </c>
      <c r="I139" s="203"/>
      <c r="J139" s="200"/>
      <c r="K139" s="200"/>
      <c r="L139" s="204"/>
      <c r="M139" s="205"/>
      <c r="N139" s="206"/>
      <c r="O139" s="206"/>
      <c r="P139" s="206"/>
      <c r="Q139" s="206"/>
      <c r="R139" s="206"/>
      <c r="S139" s="206"/>
      <c r="T139" s="207"/>
      <c r="AT139" s="208" t="s">
        <v>152</v>
      </c>
      <c r="AU139" s="208" t="s">
        <v>82</v>
      </c>
      <c r="AV139" s="13" t="s">
        <v>80</v>
      </c>
      <c r="AW139" s="13" t="s">
        <v>35</v>
      </c>
      <c r="AX139" s="13" t="s">
        <v>73</v>
      </c>
      <c r="AY139" s="208" t="s">
        <v>139</v>
      </c>
    </row>
    <row r="140" spans="1:65" s="14" customFormat="1" ht="11.25">
      <c r="B140" s="209"/>
      <c r="C140" s="210"/>
      <c r="D140" s="192" t="s">
        <v>152</v>
      </c>
      <c r="E140" s="211" t="s">
        <v>19</v>
      </c>
      <c r="F140" s="212" t="s">
        <v>1234</v>
      </c>
      <c r="G140" s="210"/>
      <c r="H140" s="213">
        <v>0.77400000000000002</v>
      </c>
      <c r="I140" s="214"/>
      <c r="J140" s="210"/>
      <c r="K140" s="210"/>
      <c r="L140" s="215"/>
      <c r="M140" s="216"/>
      <c r="N140" s="217"/>
      <c r="O140" s="217"/>
      <c r="P140" s="217"/>
      <c r="Q140" s="217"/>
      <c r="R140" s="217"/>
      <c r="S140" s="217"/>
      <c r="T140" s="218"/>
      <c r="AT140" s="219" t="s">
        <v>152</v>
      </c>
      <c r="AU140" s="219" t="s">
        <v>82</v>
      </c>
      <c r="AV140" s="14" t="s">
        <v>82</v>
      </c>
      <c r="AW140" s="14" t="s">
        <v>35</v>
      </c>
      <c r="AX140" s="14" t="s">
        <v>73</v>
      </c>
      <c r="AY140" s="219" t="s">
        <v>139</v>
      </c>
    </row>
    <row r="141" spans="1:65" s="14" customFormat="1" ht="11.25">
      <c r="B141" s="209"/>
      <c r="C141" s="210"/>
      <c r="D141" s="192" t="s">
        <v>152</v>
      </c>
      <c r="E141" s="211" t="s">
        <v>19</v>
      </c>
      <c r="F141" s="212" t="s">
        <v>1235</v>
      </c>
      <c r="G141" s="210"/>
      <c r="H141" s="213">
        <v>0.38800000000000001</v>
      </c>
      <c r="I141" s="214"/>
      <c r="J141" s="210"/>
      <c r="K141" s="210"/>
      <c r="L141" s="215"/>
      <c r="M141" s="216"/>
      <c r="N141" s="217"/>
      <c r="O141" s="217"/>
      <c r="P141" s="217"/>
      <c r="Q141" s="217"/>
      <c r="R141" s="217"/>
      <c r="S141" s="217"/>
      <c r="T141" s="218"/>
      <c r="AT141" s="219" t="s">
        <v>152</v>
      </c>
      <c r="AU141" s="219" t="s">
        <v>82</v>
      </c>
      <c r="AV141" s="14" t="s">
        <v>82</v>
      </c>
      <c r="AW141" s="14" t="s">
        <v>35</v>
      </c>
      <c r="AX141" s="14" t="s">
        <v>73</v>
      </c>
      <c r="AY141" s="219" t="s">
        <v>139</v>
      </c>
    </row>
    <row r="142" spans="1:65" s="15" customFormat="1" ht="11.25">
      <c r="B142" s="220"/>
      <c r="C142" s="221"/>
      <c r="D142" s="192" t="s">
        <v>152</v>
      </c>
      <c r="E142" s="222" t="s">
        <v>19</v>
      </c>
      <c r="F142" s="223" t="s">
        <v>155</v>
      </c>
      <c r="G142" s="221"/>
      <c r="H142" s="224">
        <v>1.1619999999999999</v>
      </c>
      <c r="I142" s="225"/>
      <c r="J142" s="221"/>
      <c r="K142" s="221"/>
      <c r="L142" s="226"/>
      <c r="M142" s="227"/>
      <c r="N142" s="228"/>
      <c r="O142" s="228"/>
      <c r="P142" s="228"/>
      <c r="Q142" s="228"/>
      <c r="R142" s="228"/>
      <c r="S142" s="228"/>
      <c r="T142" s="229"/>
      <c r="AT142" s="230" t="s">
        <v>152</v>
      </c>
      <c r="AU142" s="230" t="s">
        <v>82</v>
      </c>
      <c r="AV142" s="15" t="s">
        <v>146</v>
      </c>
      <c r="AW142" s="15" t="s">
        <v>35</v>
      </c>
      <c r="AX142" s="15" t="s">
        <v>80</v>
      </c>
      <c r="AY142" s="230" t="s">
        <v>139</v>
      </c>
    </row>
    <row r="143" spans="1:65" s="2" customFormat="1" ht="24.2" customHeight="1">
      <c r="A143" s="35"/>
      <c r="B143" s="36"/>
      <c r="C143" s="179" t="s">
        <v>244</v>
      </c>
      <c r="D143" s="179" t="s">
        <v>141</v>
      </c>
      <c r="E143" s="180" t="s">
        <v>1236</v>
      </c>
      <c r="F143" s="181" t="s">
        <v>1237</v>
      </c>
      <c r="G143" s="182" t="s">
        <v>1238</v>
      </c>
      <c r="H143" s="183">
        <v>8</v>
      </c>
      <c r="I143" s="184"/>
      <c r="J143" s="185">
        <f>ROUND(I143*H143,2)</f>
        <v>0</v>
      </c>
      <c r="K143" s="181" t="s">
        <v>1176</v>
      </c>
      <c r="L143" s="40"/>
      <c r="M143" s="186" t="s">
        <v>19</v>
      </c>
      <c r="N143" s="187" t="s">
        <v>44</v>
      </c>
      <c r="O143" s="65"/>
      <c r="P143" s="188">
        <f>O143*H143</f>
        <v>0</v>
      </c>
      <c r="Q143" s="188">
        <v>0</v>
      </c>
      <c r="R143" s="188">
        <f>Q143*H143</f>
        <v>0</v>
      </c>
      <c r="S143" s="188">
        <v>0</v>
      </c>
      <c r="T143" s="189">
        <f>S143*H143</f>
        <v>0</v>
      </c>
      <c r="U143" s="35"/>
      <c r="V143" s="35"/>
      <c r="W143" s="35"/>
      <c r="X143" s="35"/>
      <c r="Y143" s="35"/>
      <c r="Z143" s="35"/>
      <c r="AA143" s="35"/>
      <c r="AB143" s="35"/>
      <c r="AC143" s="35"/>
      <c r="AD143" s="35"/>
      <c r="AE143" s="35"/>
      <c r="AR143" s="190" t="s">
        <v>146</v>
      </c>
      <c r="AT143" s="190" t="s">
        <v>141</v>
      </c>
      <c r="AU143" s="190" t="s">
        <v>82</v>
      </c>
      <c r="AY143" s="18" t="s">
        <v>139</v>
      </c>
      <c r="BE143" s="191">
        <f>IF(N143="základní",J143,0)</f>
        <v>0</v>
      </c>
      <c r="BF143" s="191">
        <f>IF(N143="snížená",J143,0)</f>
        <v>0</v>
      </c>
      <c r="BG143" s="191">
        <f>IF(N143="zákl. přenesená",J143,0)</f>
        <v>0</v>
      </c>
      <c r="BH143" s="191">
        <f>IF(N143="sníž. přenesená",J143,0)</f>
        <v>0</v>
      </c>
      <c r="BI143" s="191">
        <f>IF(N143="nulová",J143,0)</f>
        <v>0</v>
      </c>
      <c r="BJ143" s="18" t="s">
        <v>80</v>
      </c>
      <c r="BK143" s="191">
        <f>ROUND(I143*H143,2)</f>
        <v>0</v>
      </c>
      <c r="BL143" s="18" t="s">
        <v>146</v>
      </c>
      <c r="BM143" s="190" t="s">
        <v>1239</v>
      </c>
    </row>
    <row r="144" spans="1:65" s="2" customFormat="1" ht="68.25">
      <c r="A144" s="35"/>
      <c r="B144" s="36"/>
      <c r="C144" s="37"/>
      <c r="D144" s="192" t="s">
        <v>148</v>
      </c>
      <c r="E144" s="37"/>
      <c r="F144" s="193" t="s">
        <v>1240</v>
      </c>
      <c r="G144" s="37"/>
      <c r="H144" s="37"/>
      <c r="I144" s="194"/>
      <c r="J144" s="37"/>
      <c r="K144" s="37"/>
      <c r="L144" s="40"/>
      <c r="M144" s="195"/>
      <c r="N144" s="196"/>
      <c r="O144" s="65"/>
      <c r="P144" s="65"/>
      <c r="Q144" s="65"/>
      <c r="R144" s="65"/>
      <c r="S144" s="65"/>
      <c r="T144" s="66"/>
      <c r="U144" s="35"/>
      <c r="V144" s="35"/>
      <c r="W144" s="35"/>
      <c r="X144" s="35"/>
      <c r="Y144" s="35"/>
      <c r="Z144" s="35"/>
      <c r="AA144" s="35"/>
      <c r="AB144" s="35"/>
      <c r="AC144" s="35"/>
      <c r="AD144" s="35"/>
      <c r="AE144" s="35"/>
      <c r="AT144" s="18" t="s">
        <v>148</v>
      </c>
      <c r="AU144" s="18" t="s">
        <v>82</v>
      </c>
    </row>
    <row r="145" spans="1:65" s="14" customFormat="1" ht="11.25">
      <c r="B145" s="209"/>
      <c r="C145" s="210"/>
      <c r="D145" s="192" t="s">
        <v>152</v>
      </c>
      <c r="E145" s="211" t="s">
        <v>19</v>
      </c>
      <c r="F145" s="212" t="s">
        <v>1241</v>
      </c>
      <c r="G145" s="210"/>
      <c r="H145" s="213">
        <v>8</v>
      </c>
      <c r="I145" s="214"/>
      <c r="J145" s="210"/>
      <c r="K145" s="210"/>
      <c r="L145" s="215"/>
      <c r="M145" s="216"/>
      <c r="N145" s="217"/>
      <c r="O145" s="217"/>
      <c r="P145" s="217"/>
      <c r="Q145" s="217"/>
      <c r="R145" s="217"/>
      <c r="S145" s="217"/>
      <c r="T145" s="218"/>
      <c r="AT145" s="219" t="s">
        <v>152</v>
      </c>
      <c r="AU145" s="219" t="s">
        <v>82</v>
      </c>
      <c r="AV145" s="14" t="s">
        <v>82</v>
      </c>
      <c r="AW145" s="14" t="s">
        <v>35</v>
      </c>
      <c r="AX145" s="14" t="s">
        <v>73</v>
      </c>
      <c r="AY145" s="219" t="s">
        <v>139</v>
      </c>
    </row>
    <row r="146" spans="1:65" s="15" customFormat="1" ht="11.25">
      <c r="B146" s="220"/>
      <c r="C146" s="221"/>
      <c r="D146" s="192" t="s">
        <v>152</v>
      </c>
      <c r="E146" s="222" t="s">
        <v>19</v>
      </c>
      <c r="F146" s="223" t="s">
        <v>155</v>
      </c>
      <c r="G146" s="221"/>
      <c r="H146" s="224">
        <v>8</v>
      </c>
      <c r="I146" s="225"/>
      <c r="J146" s="221"/>
      <c r="K146" s="221"/>
      <c r="L146" s="226"/>
      <c r="M146" s="227"/>
      <c r="N146" s="228"/>
      <c r="O146" s="228"/>
      <c r="P146" s="228"/>
      <c r="Q146" s="228"/>
      <c r="R146" s="228"/>
      <c r="S146" s="228"/>
      <c r="T146" s="229"/>
      <c r="AT146" s="230" t="s">
        <v>152</v>
      </c>
      <c r="AU146" s="230" t="s">
        <v>82</v>
      </c>
      <c r="AV146" s="15" t="s">
        <v>146</v>
      </c>
      <c r="AW146" s="15" t="s">
        <v>35</v>
      </c>
      <c r="AX146" s="15" t="s">
        <v>80</v>
      </c>
      <c r="AY146" s="230" t="s">
        <v>139</v>
      </c>
    </row>
    <row r="147" spans="1:65" s="2" customFormat="1" ht="24.2" customHeight="1">
      <c r="A147" s="35"/>
      <c r="B147" s="36"/>
      <c r="C147" s="179" t="s">
        <v>254</v>
      </c>
      <c r="D147" s="179" t="s">
        <v>141</v>
      </c>
      <c r="E147" s="180" t="s">
        <v>1242</v>
      </c>
      <c r="F147" s="181" t="s">
        <v>1243</v>
      </c>
      <c r="G147" s="182" t="s">
        <v>1238</v>
      </c>
      <c r="H147" s="183">
        <v>2</v>
      </c>
      <c r="I147" s="184"/>
      <c r="J147" s="185">
        <f>ROUND(I147*H147,2)</f>
        <v>0</v>
      </c>
      <c r="K147" s="181" t="s">
        <v>1176</v>
      </c>
      <c r="L147" s="40"/>
      <c r="M147" s="186" t="s">
        <v>19</v>
      </c>
      <c r="N147" s="187" t="s">
        <v>44</v>
      </c>
      <c r="O147" s="65"/>
      <c r="P147" s="188">
        <f>O147*H147</f>
        <v>0</v>
      </c>
      <c r="Q147" s="188">
        <v>0</v>
      </c>
      <c r="R147" s="188">
        <f>Q147*H147</f>
        <v>0</v>
      </c>
      <c r="S147" s="188">
        <v>0</v>
      </c>
      <c r="T147" s="189">
        <f>S147*H147</f>
        <v>0</v>
      </c>
      <c r="U147" s="35"/>
      <c r="V147" s="35"/>
      <c r="W147" s="35"/>
      <c r="X147" s="35"/>
      <c r="Y147" s="35"/>
      <c r="Z147" s="35"/>
      <c r="AA147" s="35"/>
      <c r="AB147" s="35"/>
      <c r="AC147" s="35"/>
      <c r="AD147" s="35"/>
      <c r="AE147" s="35"/>
      <c r="AR147" s="190" t="s">
        <v>146</v>
      </c>
      <c r="AT147" s="190" t="s">
        <v>141</v>
      </c>
      <c r="AU147" s="190" t="s">
        <v>82</v>
      </c>
      <c r="AY147" s="18" t="s">
        <v>139</v>
      </c>
      <c r="BE147" s="191">
        <f>IF(N147="základní",J147,0)</f>
        <v>0</v>
      </c>
      <c r="BF147" s="191">
        <f>IF(N147="snížená",J147,0)</f>
        <v>0</v>
      </c>
      <c r="BG147" s="191">
        <f>IF(N147="zákl. přenesená",J147,0)</f>
        <v>0</v>
      </c>
      <c r="BH147" s="191">
        <f>IF(N147="sníž. přenesená",J147,0)</f>
        <v>0</v>
      </c>
      <c r="BI147" s="191">
        <f>IF(N147="nulová",J147,0)</f>
        <v>0</v>
      </c>
      <c r="BJ147" s="18" t="s">
        <v>80</v>
      </c>
      <c r="BK147" s="191">
        <f>ROUND(I147*H147,2)</f>
        <v>0</v>
      </c>
      <c r="BL147" s="18" t="s">
        <v>146</v>
      </c>
      <c r="BM147" s="190" t="s">
        <v>1244</v>
      </c>
    </row>
    <row r="148" spans="1:65" s="2" customFormat="1" ht="58.5">
      <c r="A148" s="35"/>
      <c r="B148" s="36"/>
      <c r="C148" s="37"/>
      <c r="D148" s="192" t="s">
        <v>148</v>
      </c>
      <c r="E148" s="37"/>
      <c r="F148" s="193" t="s">
        <v>1245</v>
      </c>
      <c r="G148" s="37"/>
      <c r="H148" s="37"/>
      <c r="I148" s="194"/>
      <c r="J148" s="37"/>
      <c r="K148" s="37"/>
      <c r="L148" s="40"/>
      <c r="M148" s="195"/>
      <c r="N148" s="196"/>
      <c r="O148" s="65"/>
      <c r="P148" s="65"/>
      <c r="Q148" s="65"/>
      <c r="R148" s="65"/>
      <c r="S148" s="65"/>
      <c r="T148" s="66"/>
      <c r="U148" s="35"/>
      <c r="V148" s="35"/>
      <c r="W148" s="35"/>
      <c r="X148" s="35"/>
      <c r="Y148" s="35"/>
      <c r="Z148" s="35"/>
      <c r="AA148" s="35"/>
      <c r="AB148" s="35"/>
      <c r="AC148" s="35"/>
      <c r="AD148" s="35"/>
      <c r="AE148" s="35"/>
      <c r="AT148" s="18" t="s">
        <v>148</v>
      </c>
      <c r="AU148" s="18" t="s">
        <v>82</v>
      </c>
    </row>
    <row r="149" spans="1:65" s="13" customFormat="1" ht="11.25">
      <c r="B149" s="199"/>
      <c r="C149" s="200"/>
      <c r="D149" s="192" t="s">
        <v>152</v>
      </c>
      <c r="E149" s="201" t="s">
        <v>19</v>
      </c>
      <c r="F149" s="202" t="s">
        <v>1246</v>
      </c>
      <c r="G149" s="200"/>
      <c r="H149" s="201" t="s">
        <v>19</v>
      </c>
      <c r="I149" s="203"/>
      <c r="J149" s="200"/>
      <c r="K149" s="200"/>
      <c r="L149" s="204"/>
      <c r="M149" s="205"/>
      <c r="N149" s="206"/>
      <c r="O149" s="206"/>
      <c r="P149" s="206"/>
      <c r="Q149" s="206"/>
      <c r="R149" s="206"/>
      <c r="S149" s="206"/>
      <c r="T149" s="207"/>
      <c r="AT149" s="208" t="s">
        <v>152</v>
      </c>
      <c r="AU149" s="208" t="s">
        <v>82</v>
      </c>
      <c r="AV149" s="13" t="s">
        <v>80</v>
      </c>
      <c r="AW149" s="13" t="s">
        <v>35</v>
      </c>
      <c r="AX149" s="13" t="s">
        <v>73</v>
      </c>
      <c r="AY149" s="208" t="s">
        <v>139</v>
      </c>
    </row>
    <row r="150" spans="1:65" s="14" customFormat="1" ht="11.25">
      <c r="B150" s="209"/>
      <c r="C150" s="210"/>
      <c r="D150" s="192" t="s">
        <v>152</v>
      </c>
      <c r="E150" s="211" t="s">
        <v>19</v>
      </c>
      <c r="F150" s="212" t="s">
        <v>1247</v>
      </c>
      <c r="G150" s="210"/>
      <c r="H150" s="213">
        <v>2</v>
      </c>
      <c r="I150" s="214"/>
      <c r="J150" s="210"/>
      <c r="K150" s="210"/>
      <c r="L150" s="215"/>
      <c r="M150" s="216"/>
      <c r="N150" s="217"/>
      <c r="O150" s="217"/>
      <c r="P150" s="217"/>
      <c r="Q150" s="217"/>
      <c r="R150" s="217"/>
      <c r="S150" s="217"/>
      <c r="T150" s="218"/>
      <c r="AT150" s="219" t="s">
        <v>152</v>
      </c>
      <c r="AU150" s="219" t="s">
        <v>82</v>
      </c>
      <c r="AV150" s="14" t="s">
        <v>82</v>
      </c>
      <c r="AW150" s="14" t="s">
        <v>35</v>
      </c>
      <c r="AX150" s="14" t="s">
        <v>73</v>
      </c>
      <c r="AY150" s="219" t="s">
        <v>139</v>
      </c>
    </row>
    <row r="151" spans="1:65" s="15" customFormat="1" ht="11.25">
      <c r="B151" s="220"/>
      <c r="C151" s="221"/>
      <c r="D151" s="192" t="s">
        <v>152</v>
      </c>
      <c r="E151" s="222" t="s">
        <v>19</v>
      </c>
      <c r="F151" s="223" t="s">
        <v>155</v>
      </c>
      <c r="G151" s="221"/>
      <c r="H151" s="224">
        <v>2</v>
      </c>
      <c r="I151" s="225"/>
      <c r="J151" s="221"/>
      <c r="K151" s="221"/>
      <c r="L151" s="226"/>
      <c r="M151" s="227"/>
      <c r="N151" s="228"/>
      <c r="O151" s="228"/>
      <c r="P151" s="228"/>
      <c r="Q151" s="228"/>
      <c r="R151" s="228"/>
      <c r="S151" s="228"/>
      <c r="T151" s="229"/>
      <c r="AT151" s="230" t="s">
        <v>152</v>
      </c>
      <c r="AU151" s="230" t="s">
        <v>82</v>
      </c>
      <c r="AV151" s="15" t="s">
        <v>146</v>
      </c>
      <c r="AW151" s="15" t="s">
        <v>35</v>
      </c>
      <c r="AX151" s="15" t="s">
        <v>80</v>
      </c>
      <c r="AY151" s="230" t="s">
        <v>139</v>
      </c>
    </row>
    <row r="152" spans="1:65" s="2" customFormat="1" ht="24.2" customHeight="1">
      <c r="A152" s="35"/>
      <c r="B152" s="36"/>
      <c r="C152" s="179" t="s">
        <v>264</v>
      </c>
      <c r="D152" s="179" t="s">
        <v>141</v>
      </c>
      <c r="E152" s="180" t="s">
        <v>1248</v>
      </c>
      <c r="F152" s="181" t="s">
        <v>1249</v>
      </c>
      <c r="G152" s="182" t="s">
        <v>158</v>
      </c>
      <c r="H152" s="183">
        <v>135</v>
      </c>
      <c r="I152" s="184"/>
      <c r="J152" s="185">
        <f>ROUND(I152*H152,2)</f>
        <v>0</v>
      </c>
      <c r="K152" s="181" t="s">
        <v>1176</v>
      </c>
      <c r="L152" s="40"/>
      <c r="M152" s="186" t="s">
        <v>19</v>
      </c>
      <c r="N152" s="187" t="s">
        <v>44</v>
      </c>
      <c r="O152" s="65"/>
      <c r="P152" s="188">
        <f>O152*H152</f>
        <v>0</v>
      </c>
      <c r="Q152" s="188">
        <v>0</v>
      </c>
      <c r="R152" s="188">
        <f>Q152*H152</f>
        <v>0</v>
      </c>
      <c r="S152" s="188">
        <v>0</v>
      </c>
      <c r="T152" s="189">
        <f>S152*H152</f>
        <v>0</v>
      </c>
      <c r="U152" s="35"/>
      <c r="V152" s="35"/>
      <c r="W152" s="35"/>
      <c r="X152" s="35"/>
      <c r="Y152" s="35"/>
      <c r="Z152" s="35"/>
      <c r="AA152" s="35"/>
      <c r="AB152" s="35"/>
      <c r="AC152" s="35"/>
      <c r="AD152" s="35"/>
      <c r="AE152" s="35"/>
      <c r="AR152" s="190" t="s">
        <v>146</v>
      </c>
      <c r="AT152" s="190" t="s">
        <v>141</v>
      </c>
      <c r="AU152" s="190" t="s">
        <v>82</v>
      </c>
      <c r="AY152" s="18" t="s">
        <v>139</v>
      </c>
      <c r="BE152" s="191">
        <f>IF(N152="základní",J152,0)</f>
        <v>0</v>
      </c>
      <c r="BF152" s="191">
        <f>IF(N152="snížená",J152,0)</f>
        <v>0</v>
      </c>
      <c r="BG152" s="191">
        <f>IF(N152="zákl. přenesená",J152,0)</f>
        <v>0</v>
      </c>
      <c r="BH152" s="191">
        <f>IF(N152="sníž. přenesená",J152,0)</f>
        <v>0</v>
      </c>
      <c r="BI152" s="191">
        <f>IF(N152="nulová",J152,0)</f>
        <v>0</v>
      </c>
      <c r="BJ152" s="18" t="s">
        <v>80</v>
      </c>
      <c r="BK152" s="191">
        <f>ROUND(I152*H152,2)</f>
        <v>0</v>
      </c>
      <c r="BL152" s="18" t="s">
        <v>146</v>
      </c>
      <c r="BM152" s="190" t="s">
        <v>1250</v>
      </c>
    </row>
    <row r="153" spans="1:65" s="2" customFormat="1" ht="48.75">
      <c r="A153" s="35"/>
      <c r="B153" s="36"/>
      <c r="C153" s="37"/>
      <c r="D153" s="192" t="s">
        <v>148</v>
      </c>
      <c r="E153" s="37"/>
      <c r="F153" s="193" t="s">
        <v>1251</v>
      </c>
      <c r="G153" s="37"/>
      <c r="H153" s="37"/>
      <c r="I153" s="194"/>
      <c r="J153" s="37"/>
      <c r="K153" s="37"/>
      <c r="L153" s="40"/>
      <c r="M153" s="195"/>
      <c r="N153" s="196"/>
      <c r="O153" s="65"/>
      <c r="P153" s="65"/>
      <c r="Q153" s="65"/>
      <c r="R153" s="65"/>
      <c r="S153" s="65"/>
      <c r="T153" s="66"/>
      <c r="U153" s="35"/>
      <c r="V153" s="35"/>
      <c r="W153" s="35"/>
      <c r="X153" s="35"/>
      <c r="Y153" s="35"/>
      <c r="Z153" s="35"/>
      <c r="AA153" s="35"/>
      <c r="AB153" s="35"/>
      <c r="AC153" s="35"/>
      <c r="AD153" s="35"/>
      <c r="AE153" s="35"/>
      <c r="AT153" s="18" t="s">
        <v>148</v>
      </c>
      <c r="AU153" s="18" t="s">
        <v>82</v>
      </c>
    </row>
    <row r="154" spans="1:65" s="14" customFormat="1" ht="11.25">
      <c r="B154" s="209"/>
      <c r="C154" s="210"/>
      <c r="D154" s="192" t="s">
        <v>152</v>
      </c>
      <c r="E154" s="211" t="s">
        <v>19</v>
      </c>
      <c r="F154" s="212" t="s">
        <v>1252</v>
      </c>
      <c r="G154" s="210"/>
      <c r="H154" s="213">
        <v>135</v>
      </c>
      <c r="I154" s="214"/>
      <c r="J154" s="210"/>
      <c r="K154" s="210"/>
      <c r="L154" s="215"/>
      <c r="M154" s="216"/>
      <c r="N154" s="217"/>
      <c r="O154" s="217"/>
      <c r="P154" s="217"/>
      <c r="Q154" s="217"/>
      <c r="R154" s="217"/>
      <c r="S154" s="217"/>
      <c r="T154" s="218"/>
      <c r="AT154" s="219" t="s">
        <v>152</v>
      </c>
      <c r="AU154" s="219" t="s">
        <v>82</v>
      </c>
      <c r="AV154" s="14" t="s">
        <v>82</v>
      </c>
      <c r="AW154" s="14" t="s">
        <v>35</v>
      </c>
      <c r="AX154" s="14" t="s">
        <v>73</v>
      </c>
      <c r="AY154" s="219" t="s">
        <v>139</v>
      </c>
    </row>
    <row r="155" spans="1:65" s="15" customFormat="1" ht="11.25">
      <c r="B155" s="220"/>
      <c r="C155" s="221"/>
      <c r="D155" s="192" t="s">
        <v>152</v>
      </c>
      <c r="E155" s="222" t="s">
        <v>19</v>
      </c>
      <c r="F155" s="223" t="s">
        <v>155</v>
      </c>
      <c r="G155" s="221"/>
      <c r="H155" s="224">
        <v>135</v>
      </c>
      <c r="I155" s="225"/>
      <c r="J155" s="221"/>
      <c r="K155" s="221"/>
      <c r="L155" s="226"/>
      <c r="M155" s="227"/>
      <c r="N155" s="228"/>
      <c r="O155" s="228"/>
      <c r="P155" s="228"/>
      <c r="Q155" s="228"/>
      <c r="R155" s="228"/>
      <c r="S155" s="228"/>
      <c r="T155" s="229"/>
      <c r="AT155" s="230" t="s">
        <v>152</v>
      </c>
      <c r="AU155" s="230" t="s">
        <v>82</v>
      </c>
      <c r="AV155" s="15" t="s">
        <v>146</v>
      </c>
      <c r="AW155" s="15" t="s">
        <v>35</v>
      </c>
      <c r="AX155" s="15" t="s">
        <v>80</v>
      </c>
      <c r="AY155" s="230" t="s">
        <v>139</v>
      </c>
    </row>
    <row r="156" spans="1:65" s="2" customFormat="1" ht="24.2" customHeight="1">
      <c r="A156" s="35"/>
      <c r="B156" s="36"/>
      <c r="C156" s="179" t="s">
        <v>8</v>
      </c>
      <c r="D156" s="179" t="s">
        <v>141</v>
      </c>
      <c r="E156" s="180" t="s">
        <v>1253</v>
      </c>
      <c r="F156" s="181" t="s">
        <v>1254</v>
      </c>
      <c r="G156" s="182" t="s">
        <v>158</v>
      </c>
      <c r="H156" s="183">
        <v>135</v>
      </c>
      <c r="I156" s="184"/>
      <c r="J156" s="185">
        <f>ROUND(I156*H156,2)</f>
        <v>0</v>
      </c>
      <c r="K156" s="181" t="s">
        <v>1176</v>
      </c>
      <c r="L156" s="40"/>
      <c r="M156" s="186" t="s">
        <v>19</v>
      </c>
      <c r="N156" s="187" t="s">
        <v>44</v>
      </c>
      <c r="O156" s="65"/>
      <c r="P156" s="188">
        <f>O156*H156</f>
        <v>0</v>
      </c>
      <c r="Q156" s="188">
        <v>0</v>
      </c>
      <c r="R156" s="188">
        <f>Q156*H156</f>
        <v>0</v>
      </c>
      <c r="S156" s="188">
        <v>0</v>
      </c>
      <c r="T156" s="189">
        <f>S156*H156</f>
        <v>0</v>
      </c>
      <c r="U156" s="35"/>
      <c r="V156" s="35"/>
      <c r="W156" s="35"/>
      <c r="X156" s="35"/>
      <c r="Y156" s="35"/>
      <c r="Z156" s="35"/>
      <c r="AA156" s="35"/>
      <c r="AB156" s="35"/>
      <c r="AC156" s="35"/>
      <c r="AD156" s="35"/>
      <c r="AE156" s="35"/>
      <c r="AR156" s="190" t="s">
        <v>146</v>
      </c>
      <c r="AT156" s="190" t="s">
        <v>141</v>
      </c>
      <c r="AU156" s="190" t="s">
        <v>82</v>
      </c>
      <c r="AY156" s="18" t="s">
        <v>139</v>
      </c>
      <c r="BE156" s="191">
        <f>IF(N156="základní",J156,0)</f>
        <v>0</v>
      </c>
      <c r="BF156" s="191">
        <f>IF(N156="snížená",J156,0)</f>
        <v>0</v>
      </c>
      <c r="BG156" s="191">
        <f>IF(N156="zákl. přenesená",J156,0)</f>
        <v>0</v>
      </c>
      <c r="BH156" s="191">
        <f>IF(N156="sníž. přenesená",J156,0)</f>
        <v>0</v>
      </c>
      <c r="BI156" s="191">
        <f>IF(N156="nulová",J156,0)</f>
        <v>0</v>
      </c>
      <c r="BJ156" s="18" t="s">
        <v>80</v>
      </c>
      <c r="BK156" s="191">
        <f>ROUND(I156*H156,2)</f>
        <v>0</v>
      </c>
      <c r="BL156" s="18" t="s">
        <v>146</v>
      </c>
      <c r="BM156" s="190" t="s">
        <v>1255</v>
      </c>
    </row>
    <row r="157" spans="1:65" s="2" customFormat="1" ht="58.5">
      <c r="A157" s="35"/>
      <c r="B157" s="36"/>
      <c r="C157" s="37"/>
      <c r="D157" s="192" t="s">
        <v>148</v>
      </c>
      <c r="E157" s="37"/>
      <c r="F157" s="193" t="s">
        <v>1256</v>
      </c>
      <c r="G157" s="37"/>
      <c r="H157" s="37"/>
      <c r="I157" s="194"/>
      <c r="J157" s="37"/>
      <c r="K157" s="37"/>
      <c r="L157" s="40"/>
      <c r="M157" s="195"/>
      <c r="N157" s="196"/>
      <c r="O157" s="65"/>
      <c r="P157" s="65"/>
      <c r="Q157" s="65"/>
      <c r="R157" s="65"/>
      <c r="S157" s="65"/>
      <c r="T157" s="66"/>
      <c r="U157" s="35"/>
      <c r="V157" s="35"/>
      <c r="W157" s="35"/>
      <c r="X157" s="35"/>
      <c r="Y157" s="35"/>
      <c r="Z157" s="35"/>
      <c r="AA157" s="35"/>
      <c r="AB157" s="35"/>
      <c r="AC157" s="35"/>
      <c r="AD157" s="35"/>
      <c r="AE157" s="35"/>
      <c r="AT157" s="18" t="s">
        <v>148</v>
      </c>
      <c r="AU157" s="18" t="s">
        <v>82</v>
      </c>
    </row>
    <row r="158" spans="1:65" s="2" customFormat="1" ht="16.5" customHeight="1">
      <c r="A158" s="35"/>
      <c r="B158" s="36"/>
      <c r="C158" s="179" t="s">
        <v>285</v>
      </c>
      <c r="D158" s="179" t="s">
        <v>141</v>
      </c>
      <c r="E158" s="180" t="s">
        <v>1257</v>
      </c>
      <c r="F158" s="181" t="s">
        <v>1258</v>
      </c>
      <c r="G158" s="182" t="s">
        <v>524</v>
      </c>
      <c r="H158" s="183">
        <v>50</v>
      </c>
      <c r="I158" s="184"/>
      <c r="J158" s="185">
        <f>ROUND(I158*H158,2)</f>
        <v>0</v>
      </c>
      <c r="K158" s="181" t="s">
        <v>1176</v>
      </c>
      <c r="L158" s="40"/>
      <c r="M158" s="186" t="s">
        <v>19</v>
      </c>
      <c r="N158" s="187" t="s">
        <v>44</v>
      </c>
      <c r="O158" s="65"/>
      <c r="P158" s="188">
        <f>O158*H158</f>
        <v>0</v>
      </c>
      <c r="Q158" s="188">
        <v>0</v>
      </c>
      <c r="R158" s="188">
        <f>Q158*H158</f>
        <v>0</v>
      </c>
      <c r="S158" s="188">
        <v>0</v>
      </c>
      <c r="T158" s="189">
        <f>S158*H158</f>
        <v>0</v>
      </c>
      <c r="U158" s="35"/>
      <c r="V158" s="35"/>
      <c r="W158" s="35"/>
      <c r="X158" s="35"/>
      <c r="Y158" s="35"/>
      <c r="Z158" s="35"/>
      <c r="AA158" s="35"/>
      <c r="AB158" s="35"/>
      <c r="AC158" s="35"/>
      <c r="AD158" s="35"/>
      <c r="AE158" s="35"/>
      <c r="AR158" s="190" t="s">
        <v>146</v>
      </c>
      <c r="AT158" s="190" t="s">
        <v>141</v>
      </c>
      <c r="AU158" s="190" t="s">
        <v>82</v>
      </c>
      <c r="AY158" s="18" t="s">
        <v>139</v>
      </c>
      <c r="BE158" s="191">
        <f>IF(N158="základní",J158,0)</f>
        <v>0</v>
      </c>
      <c r="BF158" s="191">
        <f>IF(N158="snížená",J158,0)</f>
        <v>0</v>
      </c>
      <c r="BG158" s="191">
        <f>IF(N158="zákl. přenesená",J158,0)</f>
        <v>0</v>
      </c>
      <c r="BH158" s="191">
        <f>IF(N158="sníž. přenesená",J158,0)</f>
        <v>0</v>
      </c>
      <c r="BI158" s="191">
        <f>IF(N158="nulová",J158,0)</f>
        <v>0</v>
      </c>
      <c r="BJ158" s="18" t="s">
        <v>80</v>
      </c>
      <c r="BK158" s="191">
        <f>ROUND(I158*H158,2)</f>
        <v>0</v>
      </c>
      <c r="BL158" s="18" t="s">
        <v>146</v>
      </c>
      <c r="BM158" s="190" t="s">
        <v>1259</v>
      </c>
    </row>
    <row r="159" spans="1:65" s="2" customFormat="1" ht="39">
      <c r="A159" s="35"/>
      <c r="B159" s="36"/>
      <c r="C159" s="37"/>
      <c r="D159" s="192" t="s">
        <v>148</v>
      </c>
      <c r="E159" s="37"/>
      <c r="F159" s="193" t="s">
        <v>1260</v>
      </c>
      <c r="G159" s="37"/>
      <c r="H159" s="37"/>
      <c r="I159" s="194"/>
      <c r="J159" s="37"/>
      <c r="K159" s="37"/>
      <c r="L159" s="40"/>
      <c r="M159" s="195"/>
      <c r="N159" s="196"/>
      <c r="O159" s="65"/>
      <c r="P159" s="65"/>
      <c r="Q159" s="65"/>
      <c r="R159" s="65"/>
      <c r="S159" s="65"/>
      <c r="T159" s="66"/>
      <c r="U159" s="35"/>
      <c r="V159" s="35"/>
      <c r="W159" s="35"/>
      <c r="X159" s="35"/>
      <c r="Y159" s="35"/>
      <c r="Z159" s="35"/>
      <c r="AA159" s="35"/>
      <c r="AB159" s="35"/>
      <c r="AC159" s="35"/>
      <c r="AD159" s="35"/>
      <c r="AE159" s="35"/>
      <c r="AT159" s="18" t="s">
        <v>148</v>
      </c>
      <c r="AU159" s="18" t="s">
        <v>82</v>
      </c>
    </row>
    <row r="160" spans="1:65" s="2" customFormat="1" ht="24.2" customHeight="1">
      <c r="A160" s="35"/>
      <c r="B160" s="36"/>
      <c r="C160" s="231" t="s">
        <v>289</v>
      </c>
      <c r="D160" s="231" t="s">
        <v>227</v>
      </c>
      <c r="E160" s="232" t="s">
        <v>1261</v>
      </c>
      <c r="F160" s="233" t="s">
        <v>1262</v>
      </c>
      <c r="G160" s="234" t="s">
        <v>524</v>
      </c>
      <c r="H160" s="235">
        <v>100</v>
      </c>
      <c r="I160" s="236"/>
      <c r="J160" s="237">
        <f>ROUND(I160*H160,2)</f>
        <v>0</v>
      </c>
      <c r="K160" s="233" t="s">
        <v>1176</v>
      </c>
      <c r="L160" s="238"/>
      <c r="M160" s="239" t="s">
        <v>19</v>
      </c>
      <c r="N160" s="240" t="s">
        <v>44</v>
      </c>
      <c r="O160" s="65"/>
      <c r="P160" s="188">
        <f>O160*H160</f>
        <v>0</v>
      </c>
      <c r="Q160" s="188">
        <v>1.4999999999999999E-4</v>
      </c>
      <c r="R160" s="188">
        <f>Q160*H160</f>
        <v>1.4999999999999999E-2</v>
      </c>
      <c r="S160" s="188">
        <v>0</v>
      </c>
      <c r="T160" s="189">
        <f>S160*H160</f>
        <v>0</v>
      </c>
      <c r="U160" s="35"/>
      <c r="V160" s="35"/>
      <c r="W160" s="35"/>
      <c r="X160" s="35"/>
      <c r="Y160" s="35"/>
      <c r="Z160" s="35"/>
      <c r="AA160" s="35"/>
      <c r="AB160" s="35"/>
      <c r="AC160" s="35"/>
      <c r="AD160" s="35"/>
      <c r="AE160" s="35"/>
      <c r="AR160" s="190" t="s">
        <v>210</v>
      </c>
      <c r="AT160" s="190" t="s">
        <v>227</v>
      </c>
      <c r="AU160" s="190" t="s">
        <v>82</v>
      </c>
      <c r="AY160" s="18" t="s">
        <v>139</v>
      </c>
      <c r="BE160" s="191">
        <f>IF(N160="základní",J160,0)</f>
        <v>0</v>
      </c>
      <c r="BF160" s="191">
        <f>IF(N160="snížená",J160,0)</f>
        <v>0</v>
      </c>
      <c r="BG160" s="191">
        <f>IF(N160="zákl. přenesená",J160,0)</f>
        <v>0</v>
      </c>
      <c r="BH160" s="191">
        <f>IF(N160="sníž. přenesená",J160,0)</f>
        <v>0</v>
      </c>
      <c r="BI160" s="191">
        <f>IF(N160="nulová",J160,0)</f>
        <v>0</v>
      </c>
      <c r="BJ160" s="18" t="s">
        <v>80</v>
      </c>
      <c r="BK160" s="191">
        <f>ROUND(I160*H160,2)</f>
        <v>0</v>
      </c>
      <c r="BL160" s="18" t="s">
        <v>146</v>
      </c>
      <c r="BM160" s="190" t="s">
        <v>1263</v>
      </c>
    </row>
    <row r="161" spans="1:65" s="2" customFormat="1" ht="11.25">
      <c r="A161" s="35"/>
      <c r="B161" s="36"/>
      <c r="C161" s="37"/>
      <c r="D161" s="192" t="s">
        <v>148</v>
      </c>
      <c r="E161" s="37"/>
      <c r="F161" s="193" t="s">
        <v>1262</v>
      </c>
      <c r="G161" s="37"/>
      <c r="H161" s="37"/>
      <c r="I161" s="194"/>
      <c r="J161" s="37"/>
      <c r="K161" s="37"/>
      <c r="L161" s="40"/>
      <c r="M161" s="195"/>
      <c r="N161" s="196"/>
      <c r="O161" s="65"/>
      <c r="P161" s="65"/>
      <c r="Q161" s="65"/>
      <c r="R161" s="65"/>
      <c r="S161" s="65"/>
      <c r="T161" s="66"/>
      <c r="U161" s="35"/>
      <c r="V161" s="35"/>
      <c r="W161" s="35"/>
      <c r="X161" s="35"/>
      <c r="Y161" s="35"/>
      <c r="Z161" s="35"/>
      <c r="AA161" s="35"/>
      <c r="AB161" s="35"/>
      <c r="AC161" s="35"/>
      <c r="AD161" s="35"/>
      <c r="AE161" s="35"/>
      <c r="AT161" s="18" t="s">
        <v>148</v>
      </c>
      <c r="AU161" s="18" t="s">
        <v>82</v>
      </c>
    </row>
    <row r="162" spans="1:65" s="14" customFormat="1" ht="11.25">
      <c r="B162" s="209"/>
      <c r="C162" s="210"/>
      <c r="D162" s="192" t="s">
        <v>152</v>
      </c>
      <c r="E162" s="211" t="s">
        <v>19</v>
      </c>
      <c r="F162" s="212" t="s">
        <v>1264</v>
      </c>
      <c r="G162" s="210"/>
      <c r="H162" s="213">
        <v>100</v>
      </c>
      <c r="I162" s="214"/>
      <c r="J162" s="210"/>
      <c r="K162" s="210"/>
      <c r="L162" s="215"/>
      <c r="M162" s="216"/>
      <c r="N162" s="217"/>
      <c r="O162" s="217"/>
      <c r="P162" s="217"/>
      <c r="Q162" s="217"/>
      <c r="R162" s="217"/>
      <c r="S162" s="217"/>
      <c r="T162" s="218"/>
      <c r="AT162" s="219" t="s">
        <v>152</v>
      </c>
      <c r="AU162" s="219" t="s">
        <v>82</v>
      </c>
      <c r="AV162" s="14" t="s">
        <v>82</v>
      </c>
      <c r="AW162" s="14" t="s">
        <v>35</v>
      </c>
      <c r="AX162" s="14" t="s">
        <v>73</v>
      </c>
      <c r="AY162" s="219" t="s">
        <v>139</v>
      </c>
    </row>
    <row r="163" spans="1:65" s="15" customFormat="1" ht="11.25">
      <c r="B163" s="220"/>
      <c r="C163" s="221"/>
      <c r="D163" s="192" t="s">
        <v>152</v>
      </c>
      <c r="E163" s="222" t="s">
        <v>19</v>
      </c>
      <c r="F163" s="223" t="s">
        <v>155</v>
      </c>
      <c r="G163" s="221"/>
      <c r="H163" s="224">
        <v>100</v>
      </c>
      <c r="I163" s="225"/>
      <c r="J163" s="221"/>
      <c r="K163" s="221"/>
      <c r="L163" s="226"/>
      <c r="M163" s="227"/>
      <c r="N163" s="228"/>
      <c r="O163" s="228"/>
      <c r="P163" s="228"/>
      <c r="Q163" s="228"/>
      <c r="R163" s="228"/>
      <c r="S163" s="228"/>
      <c r="T163" s="229"/>
      <c r="AT163" s="230" t="s">
        <v>152</v>
      </c>
      <c r="AU163" s="230" t="s">
        <v>82</v>
      </c>
      <c r="AV163" s="15" t="s">
        <v>146</v>
      </c>
      <c r="AW163" s="15" t="s">
        <v>35</v>
      </c>
      <c r="AX163" s="15" t="s">
        <v>80</v>
      </c>
      <c r="AY163" s="230" t="s">
        <v>139</v>
      </c>
    </row>
    <row r="164" spans="1:65" s="2" customFormat="1" ht="16.5" customHeight="1">
      <c r="A164" s="35"/>
      <c r="B164" s="36"/>
      <c r="C164" s="231" t="s">
        <v>302</v>
      </c>
      <c r="D164" s="231" t="s">
        <v>227</v>
      </c>
      <c r="E164" s="232" t="s">
        <v>1265</v>
      </c>
      <c r="F164" s="233" t="s">
        <v>1266</v>
      </c>
      <c r="G164" s="234" t="s">
        <v>524</v>
      </c>
      <c r="H164" s="235">
        <v>50</v>
      </c>
      <c r="I164" s="236"/>
      <c r="J164" s="237">
        <f>ROUND(I164*H164,2)</f>
        <v>0</v>
      </c>
      <c r="K164" s="233" t="s">
        <v>319</v>
      </c>
      <c r="L164" s="238"/>
      <c r="M164" s="239" t="s">
        <v>19</v>
      </c>
      <c r="N164" s="240" t="s">
        <v>44</v>
      </c>
      <c r="O164" s="65"/>
      <c r="P164" s="188">
        <f>O164*H164</f>
        <v>0</v>
      </c>
      <c r="Q164" s="188">
        <v>0</v>
      </c>
      <c r="R164" s="188">
        <f>Q164*H164</f>
        <v>0</v>
      </c>
      <c r="S164" s="188">
        <v>0</v>
      </c>
      <c r="T164" s="189">
        <f>S164*H164</f>
        <v>0</v>
      </c>
      <c r="U164" s="35"/>
      <c r="V164" s="35"/>
      <c r="W164" s="35"/>
      <c r="X164" s="35"/>
      <c r="Y164" s="35"/>
      <c r="Z164" s="35"/>
      <c r="AA164" s="35"/>
      <c r="AB164" s="35"/>
      <c r="AC164" s="35"/>
      <c r="AD164" s="35"/>
      <c r="AE164" s="35"/>
      <c r="AR164" s="190" t="s">
        <v>210</v>
      </c>
      <c r="AT164" s="190" t="s">
        <v>227</v>
      </c>
      <c r="AU164" s="190" t="s">
        <v>82</v>
      </c>
      <c r="AY164" s="18" t="s">
        <v>139</v>
      </c>
      <c r="BE164" s="191">
        <f>IF(N164="základní",J164,0)</f>
        <v>0</v>
      </c>
      <c r="BF164" s="191">
        <f>IF(N164="snížená",J164,0)</f>
        <v>0</v>
      </c>
      <c r="BG164" s="191">
        <f>IF(N164="zákl. přenesená",J164,0)</f>
        <v>0</v>
      </c>
      <c r="BH164" s="191">
        <f>IF(N164="sníž. přenesená",J164,0)</f>
        <v>0</v>
      </c>
      <c r="BI164" s="191">
        <f>IF(N164="nulová",J164,0)</f>
        <v>0</v>
      </c>
      <c r="BJ164" s="18" t="s">
        <v>80</v>
      </c>
      <c r="BK164" s="191">
        <f>ROUND(I164*H164,2)</f>
        <v>0</v>
      </c>
      <c r="BL164" s="18" t="s">
        <v>146</v>
      </c>
      <c r="BM164" s="190" t="s">
        <v>1267</v>
      </c>
    </row>
    <row r="165" spans="1:65" s="2" customFormat="1" ht="11.25">
      <c r="A165" s="35"/>
      <c r="B165" s="36"/>
      <c r="C165" s="37"/>
      <c r="D165" s="192" t="s">
        <v>148</v>
      </c>
      <c r="E165" s="37"/>
      <c r="F165" s="193" t="s">
        <v>1266</v>
      </c>
      <c r="G165" s="37"/>
      <c r="H165" s="37"/>
      <c r="I165" s="194"/>
      <c r="J165" s="37"/>
      <c r="K165" s="37"/>
      <c r="L165" s="40"/>
      <c r="M165" s="195"/>
      <c r="N165" s="196"/>
      <c r="O165" s="65"/>
      <c r="P165" s="65"/>
      <c r="Q165" s="65"/>
      <c r="R165" s="65"/>
      <c r="S165" s="65"/>
      <c r="T165" s="66"/>
      <c r="U165" s="35"/>
      <c r="V165" s="35"/>
      <c r="W165" s="35"/>
      <c r="X165" s="35"/>
      <c r="Y165" s="35"/>
      <c r="Z165" s="35"/>
      <c r="AA165" s="35"/>
      <c r="AB165" s="35"/>
      <c r="AC165" s="35"/>
      <c r="AD165" s="35"/>
      <c r="AE165" s="35"/>
      <c r="AT165" s="18" t="s">
        <v>148</v>
      </c>
      <c r="AU165" s="18" t="s">
        <v>82</v>
      </c>
    </row>
    <row r="166" spans="1:65" s="13" customFormat="1" ht="11.25">
      <c r="B166" s="199"/>
      <c r="C166" s="200"/>
      <c r="D166" s="192" t="s">
        <v>152</v>
      </c>
      <c r="E166" s="201" t="s">
        <v>19</v>
      </c>
      <c r="F166" s="202" t="s">
        <v>1268</v>
      </c>
      <c r="G166" s="200"/>
      <c r="H166" s="201" t="s">
        <v>19</v>
      </c>
      <c r="I166" s="203"/>
      <c r="J166" s="200"/>
      <c r="K166" s="200"/>
      <c r="L166" s="204"/>
      <c r="M166" s="205"/>
      <c r="N166" s="206"/>
      <c r="O166" s="206"/>
      <c r="P166" s="206"/>
      <c r="Q166" s="206"/>
      <c r="R166" s="206"/>
      <c r="S166" s="206"/>
      <c r="T166" s="207"/>
      <c r="AT166" s="208" t="s">
        <v>152</v>
      </c>
      <c r="AU166" s="208" t="s">
        <v>82</v>
      </c>
      <c r="AV166" s="13" t="s">
        <v>80</v>
      </c>
      <c r="AW166" s="13" t="s">
        <v>35</v>
      </c>
      <c r="AX166" s="13" t="s">
        <v>73</v>
      </c>
      <c r="AY166" s="208" t="s">
        <v>139</v>
      </c>
    </row>
    <row r="167" spans="1:65" s="14" customFormat="1" ht="11.25">
      <c r="B167" s="209"/>
      <c r="C167" s="210"/>
      <c r="D167" s="192" t="s">
        <v>152</v>
      </c>
      <c r="E167" s="211" t="s">
        <v>19</v>
      </c>
      <c r="F167" s="212" t="s">
        <v>332</v>
      </c>
      <c r="G167" s="210"/>
      <c r="H167" s="213">
        <v>50</v>
      </c>
      <c r="I167" s="214"/>
      <c r="J167" s="210"/>
      <c r="K167" s="210"/>
      <c r="L167" s="215"/>
      <c r="M167" s="216"/>
      <c r="N167" s="217"/>
      <c r="O167" s="217"/>
      <c r="P167" s="217"/>
      <c r="Q167" s="217"/>
      <c r="R167" s="217"/>
      <c r="S167" s="217"/>
      <c r="T167" s="218"/>
      <c r="AT167" s="219" t="s">
        <v>152</v>
      </c>
      <c r="AU167" s="219" t="s">
        <v>82</v>
      </c>
      <c r="AV167" s="14" t="s">
        <v>82</v>
      </c>
      <c r="AW167" s="14" t="s">
        <v>35</v>
      </c>
      <c r="AX167" s="14" t="s">
        <v>73</v>
      </c>
      <c r="AY167" s="219" t="s">
        <v>139</v>
      </c>
    </row>
    <row r="168" spans="1:65" s="15" customFormat="1" ht="11.25">
      <c r="B168" s="220"/>
      <c r="C168" s="221"/>
      <c r="D168" s="192" t="s">
        <v>152</v>
      </c>
      <c r="E168" s="222" t="s">
        <v>19</v>
      </c>
      <c r="F168" s="223" t="s">
        <v>155</v>
      </c>
      <c r="G168" s="221"/>
      <c r="H168" s="224">
        <v>50</v>
      </c>
      <c r="I168" s="225"/>
      <c r="J168" s="221"/>
      <c r="K168" s="221"/>
      <c r="L168" s="226"/>
      <c r="M168" s="227"/>
      <c r="N168" s="228"/>
      <c r="O168" s="228"/>
      <c r="P168" s="228"/>
      <c r="Q168" s="228"/>
      <c r="R168" s="228"/>
      <c r="S168" s="228"/>
      <c r="T168" s="229"/>
      <c r="AT168" s="230" t="s">
        <v>152</v>
      </c>
      <c r="AU168" s="230" t="s">
        <v>82</v>
      </c>
      <c r="AV168" s="15" t="s">
        <v>146</v>
      </c>
      <c r="AW168" s="15" t="s">
        <v>35</v>
      </c>
      <c r="AX168" s="15" t="s">
        <v>80</v>
      </c>
      <c r="AY168" s="230" t="s">
        <v>139</v>
      </c>
    </row>
    <row r="169" spans="1:65" s="12" customFormat="1" ht="25.9" customHeight="1">
      <c r="B169" s="163"/>
      <c r="C169" s="164"/>
      <c r="D169" s="165" t="s">
        <v>72</v>
      </c>
      <c r="E169" s="166" t="s">
        <v>1269</v>
      </c>
      <c r="F169" s="166" t="s">
        <v>1270</v>
      </c>
      <c r="G169" s="164"/>
      <c r="H169" s="164"/>
      <c r="I169" s="167"/>
      <c r="J169" s="168">
        <f>BK169</f>
        <v>0</v>
      </c>
      <c r="K169" s="164"/>
      <c r="L169" s="169"/>
      <c r="M169" s="170"/>
      <c r="N169" s="171"/>
      <c r="O169" s="171"/>
      <c r="P169" s="172">
        <f>SUM(P170:P200)</f>
        <v>0</v>
      </c>
      <c r="Q169" s="171"/>
      <c r="R169" s="172">
        <f>SUM(R170:R200)</f>
        <v>0</v>
      </c>
      <c r="S169" s="171"/>
      <c r="T169" s="173">
        <f>SUM(T170:T200)</f>
        <v>0</v>
      </c>
      <c r="AR169" s="174" t="s">
        <v>146</v>
      </c>
      <c r="AT169" s="175" t="s">
        <v>72</v>
      </c>
      <c r="AU169" s="175" t="s">
        <v>73</v>
      </c>
      <c r="AY169" s="174" t="s">
        <v>139</v>
      </c>
      <c r="BK169" s="176">
        <f>SUM(BK170:BK200)</f>
        <v>0</v>
      </c>
    </row>
    <row r="170" spans="1:65" s="2" customFormat="1" ht="37.9" customHeight="1">
      <c r="A170" s="35"/>
      <c r="B170" s="36"/>
      <c r="C170" s="179" t="s">
        <v>308</v>
      </c>
      <c r="D170" s="179" t="s">
        <v>141</v>
      </c>
      <c r="E170" s="180" t="s">
        <v>1271</v>
      </c>
      <c r="F170" s="181" t="s">
        <v>1272</v>
      </c>
      <c r="G170" s="182" t="s">
        <v>230</v>
      </c>
      <c r="H170" s="183">
        <v>149.05600000000001</v>
      </c>
      <c r="I170" s="184"/>
      <c r="J170" s="185">
        <f>ROUND(I170*H170,2)</f>
        <v>0</v>
      </c>
      <c r="K170" s="181" t="s">
        <v>1176</v>
      </c>
      <c r="L170" s="40"/>
      <c r="M170" s="186" t="s">
        <v>19</v>
      </c>
      <c r="N170" s="187" t="s">
        <v>44</v>
      </c>
      <c r="O170" s="65"/>
      <c r="P170" s="188">
        <f>O170*H170</f>
        <v>0</v>
      </c>
      <c r="Q170" s="188">
        <v>0</v>
      </c>
      <c r="R170" s="188">
        <f>Q170*H170</f>
        <v>0</v>
      </c>
      <c r="S170" s="188">
        <v>0</v>
      </c>
      <c r="T170" s="189">
        <f>S170*H170</f>
        <v>0</v>
      </c>
      <c r="U170" s="35"/>
      <c r="V170" s="35"/>
      <c r="W170" s="35"/>
      <c r="X170" s="35"/>
      <c r="Y170" s="35"/>
      <c r="Z170" s="35"/>
      <c r="AA170" s="35"/>
      <c r="AB170" s="35"/>
      <c r="AC170" s="35"/>
      <c r="AD170" s="35"/>
      <c r="AE170" s="35"/>
      <c r="AR170" s="190" t="s">
        <v>1273</v>
      </c>
      <c r="AT170" s="190" t="s">
        <v>141</v>
      </c>
      <c r="AU170" s="190" t="s">
        <v>80</v>
      </c>
      <c r="AY170" s="18" t="s">
        <v>139</v>
      </c>
      <c r="BE170" s="191">
        <f>IF(N170="základní",J170,0)</f>
        <v>0</v>
      </c>
      <c r="BF170" s="191">
        <f>IF(N170="snížená",J170,0)</f>
        <v>0</v>
      </c>
      <c r="BG170" s="191">
        <f>IF(N170="zákl. přenesená",J170,0)</f>
        <v>0</v>
      </c>
      <c r="BH170" s="191">
        <f>IF(N170="sníž. přenesená",J170,0)</f>
        <v>0</v>
      </c>
      <c r="BI170" s="191">
        <f>IF(N170="nulová",J170,0)</f>
        <v>0</v>
      </c>
      <c r="BJ170" s="18" t="s">
        <v>80</v>
      </c>
      <c r="BK170" s="191">
        <f>ROUND(I170*H170,2)</f>
        <v>0</v>
      </c>
      <c r="BL170" s="18" t="s">
        <v>1273</v>
      </c>
      <c r="BM170" s="190" t="s">
        <v>1274</v>
      </c>
    </row>
    <row r="171" spans="1:65" s="2" customFormat="1" ht="68.25">
      <c r="A171" s="35"/>
      <c r="B171" s="36"/>
      <c r="C171" s="37"/>
      <c r="D171" s="192" t="s">
        <v>148</v>
      </c>
      <c r="E171" s="37"/>
      <c r="F171" s="193" t="s">
        <v>1275</v>
      </c>
      <c r="G171" s="37"/>
      <c r="H171" s="37"/>
      <c r="I171" s="194"/>
      <c r="J171" s="37"/>
      <c r="K171" s="37"/>
      <c r="L171" s="40"/>
      <c r="M171" s="195"/>
      <c r="N171" s="196"/>
      <c r="O171" s="65"/>
      <c r="P171" s="65"/>
      <c r="Q171" s="65"/>
      <c r="R171" s="65"/>
      <c r="S171" s="65"/>
      <c r="T171" s="66"/>
      <c r="U171" s="35"/>
      <c r="V171" s="35"/>
      <c r="W171" s="35"/>
      <c r="X171" s="35"/>
      <c r="Y171" s="35"/>
      <c r="Z171" s="35"/>
      <c r="AA171" s="35"/>
      <c r="AB171" s="35"/>
      <c r="AC171" s="35"/>
      <c r="AD171" s="35"/>
      <c r="AE171" s="35"/>
      <c r="AT171" s="18" t="s">
        <v>148</v>
      </c>
      <c r="AU171" s="18" t="s">
        <v>80</v>
      </c>
    </row>
    <row r="172" spans="1:65" s="13" customFormat="1" ht="11.25">
      <c r="B172" s="199"/>
      <c r="C172" s="200"/>
      <c r="D172" s="192" t="s">
        <v>152</v>
      </c>
      <c r="E172" s="201" t="s">
        <v>19</v>
      </c>
      <c r="F172" s="202" t="s">
        <v>1276</v>
      </c>
      <c r="G172" s="200"/>
      <c r="H172" s="201" t="s">
        <v>19</v>
      </c>
      <c r="I172" s="203"/>
      <c r="J172" s="200"/>
      <c r="K172" s="200"/>
      <c r="L172" s="204"/>
      <c r="M172" s="205"/>
      <c r="N172" s="206"/>
      <c r="O172" s="206"/>
      <c r="P172" s="206"/>
      <c r="Q172" s="206"/>
      <c r="R172" s="206"/>
      <c r="S172" s="206"/>
      <c r="T172" s="207"/>
      <c r="AT172" s="208" t="s">
        <v>152</v>
      </c>
      <c r="AU172" s="208" t="s">
        <v>80</v>
      </c>
      <c r="AV172" s="13" t="s">
        <v>80</v>
      </c>
      <c r="AW172" s="13" t="s">
        <v>35</v>
      </c>
      <c r="AX172" s="13" t="s">
        <v>73</v>
      </c>
      <c r="AY172" s="208" t="s">
        <v>139</v>
      </c>
    </row>
    <row r="173" spans="1:65" s="14" customFormat="1" ht="11.25">
      <c r="B173" s="209"/>
      <c r="C173" s="210"/>
      <c r="D173" s="192" t="s">
        <v>152</v>
      </c>
      <c r="E173" s="211" t="s">
        <v>19</v>
      </c>
      <c r="F173" s="212" t="s">
        <v>1277</v>
      </c>
      <c r="G173" s="210"/>
      <c r="H173" s="213">
        <v>119.245</v>
      </c>
      <c r="I173" s="214"/>
      <c r="J173" s="210"/>
      <c r="K173" s="210"/>
      <c r="L173" s="215"/>
      <c r="M173" s="216"/>
      <c r="N173" s="217"/>
      <c r="O173" s="217"/>
      <c r="P173" s="217"/>
      <c r="Q173" s="217"/>
      <c r="R173" s="217"/>
      <c r="S173" s="217"/>
      <c r="T173" s="218"/>
      <c r="AT173" s="219" t="s">
        <v>152</v>
      </c>
      <c r="AU173" s="219" t="s">
        <v>80</v>
      </c>
      <c r="AV173" s="14" t="s">
        <v>82</v>
      </c>
      <c r="AW173" s="14" t="s">
        <v>35</v>
      </c>
      <c r="AX173" s="14" t="s">
        <v>73</v>
      </c>
      <c r="AY173" s="219" t="s">
        <v>139</v>
      </c>
    </row>
    <row r="174" spans="1:65" s="13" customFormat="1" ht="11.25">
      <c r="B174" s="199"/>
      <c r="C174" s="200"/>
      <c r="D174" s="192" t="s">
        <v>152</v>
      </c>
      <c r="E174" s="201" t="s">
        <v>19</v>
      </c>
      <c r="F174" s="202" t="s">
        <v>1278</v>
      </c>
      <c r="G174" s="200"/>
      <c r="H174" s="201" t="s">
        <v>19</v>
      </c>
      <c r="I174" s="203"/>
      <c r="J174" s="200"/>
      <c r="K174" s="200"/>
      <c r="L174" s="204"/>
      <c r="M174" s="205"/>
      <c r="N174" s="206"/>
      <c r="O174" s="206"/>
      <c r="P174" s="206"/>
      <c r="Q174" s="206"/>
      <c r="R174" s="206"/>
      <c r="S174" s="206"/>
      <c r="T174" s="207"/>
      <c r="AT174" s="208" t="s">
        <v>152</v>
      </c>
      <c r="AU174" s="208" t="s">
        <v>80</v>
      </c>
      <c r="AV174" s="13" t="s">
        <v>80</v>
      </c>
      <c r="AW174" s="13" t="s">
        <v>35</v>
      </c>
      <c r="AX174" s="13" t="s">
        <v>73</v>
      </c>
      <c r="AY174" s="208" t="s">
        <v>139</v>
      </c>
    </row>
    <row r="175" spans="1:65" s="14" customFormat="1" ht="11.25">
      <c r="B175" s="209"/>
      <c r="C175" s="210"/>
      <c r="D175" s="192" t="s">
        <v>152</v>
      </c>
      <c r="E175" s="211" t="s">
        <v>19</v>
      </c>
      <c r="F175" s="212" t="s">
        <v>1279</v>
      </c>
      <c r="G175" s="210"/>
      <c r="H175" s="213">
        <v>29.811</v>
      </c>
      <c r="I175" s="214"/>
      <c r="J175" s="210"/>
      <c r="K175" s="210"/>
      <c r="L175" s="215"/>
      <c r="M175" s="216"/>
      <c r="N175" s="217"/>
      <c r="O175" s="217"/>
      <c r="P175" s="217"/>
      <c r="Q175" s="217"/>
      <c r="R175" s="217"/>
      <c r="S175" s="217"/>
      <c r="T175" s="218"/>
      <c r="AT175" s="219" t="s">
        <v>152</v>
      </c>
      <c r="AU175" s="219" t="s">
        <v>80</v>
      </c>
      <c r="AV175" s="14" t="s">
        <v>82</v>
      </c>
      <c r="AW175" s="14" t="s">
        <v>35</v>
      </c>
      <c r="AX175" s="14" t="s">
        <v>73</v>
      </c>
      <c r="AY175" s="219" t="s">
        <v>139</v>
      </c>
    </row>
    <row r="176" spans="1:65" s="15" customFormat="1" ht="11.25">
      <c r="B176" s="220"/>
      <c r="C176" s="221"/>
      <c r="D176" s="192" t="s">
        <v>152</v>
      </c>
      <c r="E176" s="222" t="s">
        <v>19</v>
      </c>
      <c r="F176" s="223" t="s">
        <v>155</v>
      </c>
      <c r="G176" s="221"/>
      <c r="H176" s="224">
        <v>149.05600000000001</v>
      </c>
      <c r="I176" s="225"/>
      <c r="J176" s="221"/>
      <c r="K176" s="221"/>
      <c r="L176" s="226"/>
      <c r="M176" s="227"/>
      <c r="N176" s="228"/>
      <c r="O176" s="228"/>
      <c r="P176" s="228"/>
      <c r="Q176" s="228"/>
      <c r="R176" s="228"/>
      <c r="S176" s="228"/>
      <c r="T176" s="229"/>
      <c r="AT176" s="230" t="s">
        <v>152</v>
      </c>
      <c r="AU176" s="230" t="s">
        <v>80</v>
      </c>
      <c r="AV176" s="15" t="s">
        <v>146</v>
      </c>
      <c r="AW176" s="15" t="s">
        <v>35</v>
      </c>
      <c r="AX176" s="15" t="s">
        <v>80</v>
      </c>
      <c r="AY176" s="230" t="s">
        <v>139</v>
      </c>
    </row>
    <row r="177" spans="1:65" s="2" customFormat="1" ht="37.9" customHeight="1">
      <c r="A177" s="35"/>
      <c r="B177" s="36"/>
      <c r="C177" s="179" t="s">
        <v>316</v>
      </c>
      <c r="D177" s="179" t="s">
        <v>141</v>
      </c>
      <c r="E177" s="180" t="s">
        <v>1280</v>
      </c>
      <c r="F177" s="181" t="s">
        <v>1281</v>
      </c>
      <c r="G177" s="182" t="s">
        <v>230</v>
      </c>
      <c r="H177" s="183">
        <v>35.003</v>
      </c>
      <c r="I177" s="184"/>
      <c r="J177" s="185">
        <f>ROUND(I177*H177,2)</f>
        <v>0</v>
      </c>
      <c r="K177" s="181" t="s">
        <v>1176</v>
      </c>
      <c r="L177" s="40"/>
      <c r="M177" s="186" t="s">
        <v>19</v>
      </c>
      <c r="N177" s="187" t="s">
        <v>44</v>
      </c>
      <c r="O177" s="65"/>
      <c r="P177" s="188">
        <f>O177*H177</f>
        <v>0</v>
      </c>
      <c r="Q177" s="188">
        <v>0</v>
      </c>
      <c r="R177" s="188">
        <f>Q177*H177</f>
        <v>0</v>
      </c>
      <c r="S177" s="188">
        <v>0</v>
      </c>
      <c r="T177" s="189">
        <f>S177*H177</f>
        <v>0</v>
      </c>
      <c r="U177" s="35"/>
      <c r="V177" s="35"/>
      <c r="W177" s="35"/>
      <c r="X177" s="35"/>
      <c r="Y177" s="35"/>
      <c r="Z177" s="35"/>
      <c r="AA177" s="35"/>
      <c r="AB177" s="35"/>
      <c r="AC177" s="35"/>
      <c r="AD177" s="35"/>
      <c r="AE177" s="35"/>
      <c r="AR177" s="190" t="s">
        <v>1273</v>
      </c>
      <c r="AT177" s="190" t="s">
        <v>141</v>
      </c>
      <c r="AU177" s="190" t="s">
        <v>80</v>
      </c>
      <c r="AY177" s="18" t="s">
        <v>139</v>
      </c>
      <c r="BE177" s="191">
        <f>IF(N177="základní",J177,0)</f>
        <v>0</v>
      </c>
      <c r="BF177" s="191">
        <f>IF(N177="snížená",J177,0)</f>
        <v>0</v>
      </c>
      <c r="BG177" s="191">
        <f>IF(N177="zákl. přenesená",J177,0)</f>
        <v>0</v>
      </c>
      <c r="BH177" s="191">
        <f>IF(N177="sníž. přenesená",J177,0)</f>
        <v>0</v>
      </c>
      <c r="BI177" s="191">
        <f>IF(N177="nulová",J177,0)</f>
        <v>0</v>
      </c>
      <c r="BJ177" s="18" t="s">
        <v>80</v>
      </c>
      <c r="BK177" s="191">
        <f>ROUND(I177*H177,2)</f>
        <v>0</v>
      </c>
      <c r="BL177" s="18" t="s">
        <v>1273</v>
      </c>
      <c r="BM177" s="190" t="s">
        <v>1282</v>
      </c>
    </row>
    <row r="178" spans="1:65" s="2" customFormat="1" ht="97.5">
      <c r="A178" s="35"/>
      <c r="B178" s="36"/>
      <c r="C178" s="37"/>
      <c r="D178" s="192" t="s">
        <v>148</v>
      </c>
      <c r="E178" s="37"/>
      <c r="F178" s="193" t="s">
        <v>1283</v>
      </c>
      <c r="G178" s="37"/>
      <c r="H178" s="37"/>
      <c r="I178" s="194"/>
      <c r="J178" s="37"/>
      <c r="K178" s="37"/>
      <c r="L178" s="40"/>
      <c r="M178" s="195"/>
      <c r="N178" s="196"/>
      <c r="O178" s="65"/>
      <c r="P178" s="65"/>
      <c r="Q178" s="65"/>
      <c r="R178" s="65"/>
      <c r="S178" s="65"/>
      <c r="T178" s="66"/>
      <c r="U178" s="35"/>
      <c r="V178" s="35"/>
      <c r="W178" s="35"/>
      <c r="X178" s="35"/>
      <c r="Y178" s="35"/>
      <c r="Z178" s="35"/>
      <c r="AA178" s="35"/>
      <c r="AB178" s="35"/>
      <c r="AC178" s="35"/>
      <c r="AD178" s="35"/>
      <c r="AE178" s="35"/>
      <c r="AT178" s="18" t="s">
        <v>148</v>
      </c>
      <c r="AU178" s="18" t="s">
        <v>80</v>
      </c>
    </row>
    <row r="179" spans="1:65" s="13" customFormat="1" ht="11.25">
      <c r="B179" s="199"/>
      <c r="C179" s="200"/>
      <c r="D179" s="192" t="s">
        <v>152</v>
      </c>
      <c r="E179" s="201" t="s">
        <v>19</v>
      </c>
      <c r="F179" s="202" t="s">
        <v>1284</v>
      </c>
      <c r="G179" s="200"/>
      <c r="H179" s="201" t="s">
        <v>19</v>
      </c>
      <c r="I179" s="203"/>
      <c r="J179" s="200"/>
      <c r="K179" s="200"/>
      <c r="L179" s="204"/>
      <c r="M179" s="205"/>
      <c r="N179" s="206"/>
      <c r="O179" s="206"/>
      <c r="P179" s="206"/>
      <c r="Q179" s="206"/>
      <c r="R179" s="206"/>
      <c r="S179" s="206"/>
      <c r="T179" s="207"/>
      <c r="AT179" s="208" t="s">
        <v>152</v>
      </c>
      <c r="AU179" s="208" t="s">
        <v>80</v>
      </c>
      <c r="AV179" s="13" t="s">
        <v>80</v>
      </c>
      <c r="AW179" s="13" t="s">
        <v>35</v>
      </c>
      <c r="AX179" s="13" t="s">
        <v>73</v>
      </c>
      <c r="AY179" s="208" t="s">
        <v>139</v>
      </c>
    </row>
    <row r="180" spans="1:65" s="14" customFormat="1" ht="11.25">
      <c r="B180" s="209"/>
      <c r="C180" s="210"/>
      <c r="D180" s="192" t="s">
        <v>152</v>
      </c>
      <c r="E180" s="211" t="s">
        <v>19</v>
      </c>
      <c r="F180" s="212" t="s">
        <v>1285</v>
      </c>
      <c r="G180" s="210"/>
      <c r="H180" s="213">
        <v>5.1920000000000002</v>
      </c>
      <c r="I180" s="214"/>
      <c r="J180" s="210"/>
      <c r="K180" s="210"/>
      <c r="L180" s="215"/>
      <c r="M180" s="216"/>
      <c r="N180" s="217"/>
      <c r="O180" s="217"/>
      <c r="P180" s="217"/>
      <c r="Q180" s="217"/>
      <c r="R180" s="217"/>
      <c r="S180" s="217"/>
      <c r="T180" s="218"/>
      <c r="AT180" s="219" t="s">
        <v>152</v>
      </c>
      <c r="AU180" s="219" t="s">
        <v>80</v>
      </c>
      <c r="AV180" s="14" t="s">
        <v>82</v>
      </c>
      <c r="AW180" s="14" t="s">
        <v>35</v>
      </c>
      <c r="AX180" s="14" t="s">
        <v>73</v>
      </c>
      <c r="AY180" s="219" t="s">
        <v>139</v>
      </c>
    </row>
    <row r="181" spans="1:65" s="13" customFormat="1" ht="11.25">
      <c r="B181" s="199"/>
      <c r="C181" s="200"/>
      <c r="D181" s="192" t="s">
        <v>152</v>
      </c>
      <c r="E181" s="201" t="s">
        <v>19</v>
      </c>
      <c r="F181" s="202" t="s">
        <v>1286</v>
      </c>
      <c r="G181" s="200"/>
      <c r="H181" s="201" t="s">
        <v>19</v>
      </c>
      <c r="I181" s="203"/>
      <c r="J181" s="200"/>
      <c r="K181" s="200"/>
      <c r="L181" s="204"/>
      <c r="M181" s="205"/>
      <c r="N181" s="206"/>
      <c r="O181" s="206"/>
      <c r="P181" s="206"/>
      <c r="Q181" s="206"/>
      <c r="R181" s="206"/>
      <c r="S181" s="206"/>
      <c r="T181" s="207"/>
      <c r="AT181" s="208" t="s">
        <v>152</v>
      </c>
      <c r="AU181" s="208" t="s">
        <v>80</v>
      </c>
      <c r="AV181" s="13" t="s">
        <v>80</v>
      </c>
      <c r="AW181" s="13" t="s">
        <v>35</v>
      </c>
      <c r="AX181" s="13" t="s">
        <v>73</v>
      </c>
      <c r="AY181" s="208" t="s">
        <v>139</v>
      </c>
    </row>
    <row r="182" spans="1:65" s="14" customFormat="1" ht="11.25">
      <c r="B182" s="209"/>
      <c r="C182" s="210"/>
      <c r="D182" s="192" t="s">
        <v>152</v>
      </c>
      <c r="E182" s="211" t="s">
        <v>19</v>
      </c>
      <c r="F182" s="212" t="s">
        <v>1287</v>
      </c>
      <c r="G182" s="210"/>
      <c r="H182" s="213">
        <v>29.811</v>
      </c>
      <c r="I182" s="214"/>
      <c r="J182" s="210"/>
      <c r="K182" s="210"/>
      <c r="L182" s="215"/>
      <c r="M182" s="216"/>
      <c r="N182" s="217"/>
      <c r="O182" s="217"/>
      <c r="P182" s="217"/>
      <c r="Q182" s="217"/>
      <c r="R182" s="217"/>
      <c r="S182" s="217"/>
      <c r="T182" s="218"/>
      <c r="AT182" s="219" t="s">
        <v>152</v>
      </c>
      <c r="AU182" s="219" t="s">
        <v>80</v>
      </c>
      <c r="AV182" s="14" t="s">
        <v>82</v>
      </c>
      <c r="AW182" s="14" t="s">
        <v>35</v>
      </c>
      <c r="AX182" s="14" t="s">
        <v>73</v>
      </c>
      <c r="AY182" s="219" t="s">
        <v>139</v>
      </c>
    </row>
    <row r="183" spans="1:65" s="15" customFormat="1" ht="11.25">
      <c r="B183" s="220"/>
      <c r="C183" s="221"/>
      <c r="D183" s="192" t="s">
        <v>152</v>
      </c>
      <c r="E183" s="222" t="s">
        <v>19</v>
      </c>
      <c r="F183" s="223" t="s">
        <v>155</v>
      </c>
      <c r="G183" s="221"/>
      <c r="H183" s="224">
        <v>35.003</v>
      </c>
      <c r="I183" s="225"/>
      <c r="J183" s="221"/>
      <c r="K183" s="221"/>
      <c r="L183" s="226"/>
      <c r="M183" s="227"/>
      <c r="N183" s="228"/>
      <c r="O183" s="228"/>
      <c r="P183" s="228"/>
      <c r="Q183" s="228"/>
      <c r="R183" s="228"/>
      <c r="S183" s="228"/>
      <c r="T183" s="229"/>
      <c r="AT183" s="230" t="s">
        <v>152</v>
      </c>
      <c r="AU183" s="230" t="s">
        <v>80</v>
      </c>
      <c r="AV183" s="15" t="s">
        <v>146</v>
      </c>
      <c r="AW183" s="15" t="s">
        <v>35</v>
      </c>
      <c r="AX183" s="15" t="s">
        <v>80</v>
      </c>
      <c r="AY183" s="230" t="s">
        <v>139</v>
      </c>
    </row>
    <row r="184" spans="1:65" s="2" customFormat="1" ht="21.75" customHeight="1">
      <c r="A184" s="35"/>
      <c r="B184" s="36"/>
      <c r="C184" s="179" t="s">
        <v>7</v>
      </c>
      <c r="D184" s="179" t="s">
        <v>141</v>
      </c>
      <c r="E184" s="180" t="s">
        <v>1288</v>
      </c>
      <c r="F184" s="181" t="s">
        <v>1289</v>
      </c>
      <c r="G184" s="182" t="s">
        <v>230</v>
      </c>
      <c r="H184" s="183">
        <v>213.87</v>
      </c>
      <c r="I184" s="184"/>
      <c r="J184" s="185">
        <f>ROUND(I184*H184,2)</f>
        <v>0</v>
      </c>
      <c r="K184" s="181" t="s">
        <v>1176</v>
      </c>
      <c r="L184" s="40"/>
      <c r="M184" s="186" t="s">
        <v>19</v>
      </c>
      <c r="N184" s="187" t="s">
        <v>44</v>
      </c>
      <c r="O184" s="65"/>
      <c r="P184" s="188">
        <f>O184*H184</f>
        <v>0</v>
      </c>
      <c r="Q184" s="188">
        <v>0</v>
      </c>
      <c r="R184" s="188">
        <f>Q184*H184</f>
        <v>0</v>
      </c>
      <c r="S184" s="188">
        <v>0</v>
      </c>
      <c r="T184" s="189">
        <f>S184*H184</f>
        <v>0</v>
      </c>
      <c r="U184" s="35"/>
      <c r="V184" s="35"/>
      <c r="W184" s="35"/>
      <c r="X184" s="35"/>
      <c r="Y184" s="35"/>
      <c r="Z184" s="35"/>
      <c r="AA184" s="35"/>
      <c r="AB184" s="35"/>
      <c r="AC184" s="35"/>
      <c r="AD184" s="35"/>
      <c r="AE184" s="35"/>
      <c r="AR184" s="190" t="s">
        <v>1273</v>
      </c>
      <c r="AT184" s="190" t="s">
        <v>141</v>
      </c>
      <c r="AU184" s="190" t="s">
        <v>80</v>
      </c>
      <c r="AY184" s="18" t="s">
        <v>139</v>
      </c>
      <c r="BE184" s="191">
        <f>IF(N184="základní",J184,0)</f>
        <v>0</v>
      </c>
      <c r="BF184" s="191">
        <f>IF(N184="snížená",J184,0)</f>
        <v>0</v>
      </c>
      <c r="BG184" s="191">
        <f>IF(N184="zákl. přenesená",J184,0)</f>
        <v>0</v>
      </c>
      <c r="BH184" s="191">
        <f>IF(N184="sníž. přenesená",J184,0)</f>
        <v>0</v>
      </c>
      <c r="BI184" s="191">
        <f>IF(N184="nulová",J184,0)</f>
        <v>0</v>
      </c>
      <c r="BJ184" s="18" t="s">
        <v>80</v>
      </c>
      <c r="BK184" s="191">
        <f>ROUND(I184*H184,2)</f>
        <v>0</v>
      </c>
      <c r="BL184" s="18" t="s">
        <v>1273</v>
      </c>
      <c r="BM184" s="190" t="s">
        <v>1290</v>
      </c>
    </row>
    <row r="185" spans="1:65" s="2" customFormat="1" ht="48.75">
      <c r="A185" s="35"/>
      <c r="B185" s="36"/>
      <c r="C185" s="37"/>
      <c r="D185" s="192" t="s">
        <v>148</v>
      </c>
      <c r="E185" s="37"/>
      <c r="F185" s="193" t="s">
        <v>1291</v>
      </c>
      <c r="G185" s="37"/>
      <c r="H185" s="37"/>
      <c r="I185" s="194"/>
      <c r="J185" s="37"/>
      <c r="K185" s="37"/>
      <c r="L185" s="40"/>
      <c r="M185" s="195"/>
      <c r="N185" s="196"/>
      <c r="O185" s="65"/>
      <c r="P185" s="65"/>
      <c r="Q185" s="65"/>
      <c r="R185" s="65"/>
      <c r="S185" s="65"/>
      <c r="T185" s="66"/>
      <c r="U185" s="35"/>
      <c r="V185" s="35"/>
      <c r="W185" s="35"/>
      <c r="X185" s="35"/>
      <c r="Y185" s="35"/>
      <c r="Z185" s="35"/>
      <c r="AA185" s="35"/>
      <c r="AB185" s="35"/>
      <c r="AC185" s="35"/>
      <c r="AD185" s="35"/>
      <c r="AE185" s="35"/>
      <c r="AT185" s="18" t="s">
        <v>148</v>
      </c>
      <c r="AU185" s="18" t="s">
        <v>80</v>
      </c>
    </row>
    <row r="186" spans="1:65" s="13" customFormat="1" ht="11.25">
      <c r="B186" s="199"/>
      <c r="C186" s="200"/>
      <c r="D186" s="192" t="s">
        <v>152</v>
      </c>
      <c r="E186" s="201" t="s">
        <v>19</v>
      </c>
      <c r="F186" s="202" t="s">
        <v>1276</v>
      </c>
      <c r="G186" s="200"/>
      <c r="H186" s="201" t="s">
        <v>19</v>
      </c>
      <c r="I186" s="203"/>
      <c r="J186" s="200"/>
      <c r="K186" s="200"/>
      <c r="L186" s="204"/>
      <c r="M186" s="205"/>
      <c r="N186" s="206"/>
      <c r="O186" s="206"/>
      <c r="P186" s="206"/>
      <c r="Q186" s="206"/>
      <c r="R186" s="206"/>
      <c r="S186" s="206"/>
      <c r="T186" s="207"/>
      <c r="AT186" s="208" t="s">
        <v>152</v>
      </c>
      <c r="AU186" s="208" t="s">
        <v>80</v>
      </c>
      <c r="AV186" s="13" t="s">
        <v>80</v>
      </c>
      <c r="AW186" s="13" t="s">
        <v>35</v>
      </c>
      <c r="AX186" s="13" t="s">
        <v>73</v>
      </c>
      <c r="AY186" s="208" t="s">
        <v>139</v>
      </c>
    </row>
    <row r="187" spans="1:65" s="14" customFormat="1" ht="11.25">
      <c r="B187" s="209"/>
      <c r="C187" s="210"/>
      <c r="D187" s="192" t="s">
        <v>152</v>
      </c>
      <c r="E187" s="211" t="s">
        <v>19</v>
      </c>
      <c r="F187" s="212" t="s">
        <v>1277</v>
      </c>
      <c r="G187" s="210"/>
      <c r="H187" s="213">
        <v>119.245</v>
      </c>
      <c r="I187" s="214"/>
      <c r="J187" s="210"/>
      <c r="K187" s="210"/>
      <c r="L187" s="215"/>
      <c r="M187" s="216"/>
      <c r="N187" s="217"/>
      <c r="O187" s="217"/>
      <c r="P187" s="217"/>
      <c r="Q187" s="217"/>
      <c r="R187" s="217"/>
      <c r="S187" s="217"/>
      <c r="T187" s="218"/>
      <c r="AT187" s="219" t="s">
        <v>152</v>
      </c>
      <c r="AU187" s="219" t="s">
        <v>80</v>
      </c>
      <c r="AV187" s="14" t="s">
        <v>82</v>
      </c>
      <c r="AW187" s="14" t="s">
        <v>35</v>
      </c>
      <c r="AX187" s="14" t="s">
        <v>73</v>
      </c>
      <c r="AY187" s="219" t="s">
        <v>139</v>
      </c>
    </row>
    <row r="188" spans="1:65" s="13" customFormat="1" ht="11.25">
      <c r="B188" s="199"/>
      <c r="C188" s="200"/>
      <c r="D188" s="192" t="s">
        <v>152</v>
      </c>
      <c r="E188" s="201" t="s">
        <v>19</v>
      </c>
      <c r="F188" s="202" t="s">
        <v>1292</v>
      </c>
      <c r="G188" s="200"/>
      <c r="H188" s="201" t="s">
        <v>19</v>
      </c>
      <c r="I188" s="203"/>
      <c r="J188" s="200"/>
      <c r="K188" s="200"/>
      <c r="L188" s="204"/>
      <c r="M188" s="205"/>
      <c r="N188" s="206"/>
      <c r="O188" s="206"/>
      <c r="P188" s="206"/>
      <c r="Q188" s="206"/>
      <c r="R188" s="206"/>
      <c r="S188" s="206"/>
      <c r="T188" s="207"/>
      <c r="AT188" s="208" t="s">
        <v>152</v>
      </c>
      <c r="AU188" s="208" t="s">
        <v>80</v>
      </c>
      <c r="AV188" s="13" t="s">
        <v>80</v>
      </c>
      <c r="AW188" s="13" t="s">
        <v>35</v>
      </c>
      <c r="AX188" s="13" t="s">
        <v>73</v>
      </c>
      <c r="AY188" s="208" t="s">
        <v>139</v>
      </c>
    </row>
    <row r="189" spans="1:65" s="14" customFormat="1" ht="11.25">
      <c r="B189" s="209"/>
      <c r="C189" s="210"/>
      <c r="D189" s="192" t="s">
        <v>152</v>
      </c>
      <c r="E189" s="211" t="s">
        <v>19</v>
      </c>
      <c r="F189" s="212" t="s">
        <v>1293</v>
      </c>
      <c r="G189" s="210"/>
      <c r="H189" s="213">
        <v>59.622</v>
      </c>
      <c r="I189" s="214"/>
      <c r="J189" s="210"/>
      <c r="K189" s="210"/>
      <c r="L189" s="215"/>
      <c r="M189" s="216"/>
      <c r="N189" s="217"/>
      <c r="O189" s="217"/>
      <c r="P189" s="217"/>
      <c r="Q189" s="217"/>
      <c r="R189" s="217"/>
      <c r="S189" s="217"/>
      <c r="T189" s="218"/>
      <c r="AT189" s="219" t="s">
        <v>152</v>
      </c>
      <c r="AU189" s="219" t="s">
        <v>80</v>
      </c>
      <c r="AV189" s="14" t="s">
        <v>82</v>
      </c>
      <c r="AW189" s="14" t="s">
        <v>35</v>
      </c>
      <c r="AX189" s="14" t="s">
        <v>73</v>
      </c>
      <c r="AY189" s="219" t="s">
        <v>139</v>
      </c>
    </row>
    <row r="190" spans="1:65" s="13" customFormat="1" ht="11.25">
      <c r="B190" s="199"/>
      <c r="C190" s="200"/>
      <c r="D190" s="192" t="s">
        <v>152</v>
      </c>
      <c r="E190" s="201" t="s">
        <v>19</v>
      </c>
      <c r="F190" s="202" t="s">
        <v>1284</v>
      </c>
      <c r="G190" s="200"/>
      <c r="H190" s="201" t="s">
        <v>19</v>
      </c>
      <c r="I190" s="203"/>
      <c r="J190" s="200"/>
      <c r="K190" s="200"/>
      <c r="L190" s="204"/>
      <c r="M190" s="205"/>
      <c r="N190" s="206"/>
      <c r="O190" s="206"/>
      <c r="P190" s="206"/>
      <c r="Q190" s="206"/>
      <c r="R190" s="206"/>
      <c r="S190" s="206"/>
      <c r="T190" s="207"/>
      <c r="AT190" s="208" t="s">
        <v>152</v>
      </c>
      <c r="AU190" s="208" t="s">
        <v>80</v>
      </c>
      <c r="AV190" s="13" t="s">
        <v>80</v>
      </c>
      <c r="AW190" s="13" t="s">
        <v>35</v>
      </c>
      <c r="AX190" s="13" t="s">
        <v>73</v>
      </c>
      <c r="AY190" s="208" t="s">
        <v>139</v>
      </c>
    </row>
    <row r="191" spans="1:65" s="14" customFormat="1" ht="11.25">
      <c r="B191" s="209"/>
      <c r="C191" s="210"/>
      <c r="D191" s="192" t="s">
        <v>152</v>
      </c>
      <c r="E191" s="211" t="s">
        <v>19</v>
      </c>
      <c r="F191" s="212" t="s">
        <v>1285</v>
      </c>
      <c r="G191" s="210"/>
      <c r="H191" s="213">
        <v>5.1920000000000002</v>
      </c>
      <c r="I191" s="214"/>
      <c r="J191" s="210"/>
      <c r="K191" s="210"/>
      <c r="L191" s="215"/>
      <c r="M191" s="216"/>
      <c r="N191" s="217"/>
      <c r="O191" s="217"/>
      <c r="P191" s="217"/>
      <c r="Q191" s="217"/>
      <c r="R191" s="217"/>
      <c r="S191" s="217"/>
      <c r="T191" s="218"/>
      <c r="AT191" s="219" t="s">
        <v>152</v>
      </c>
      <c r="AU191" s="219" t="s">
        <v>80</v>
      </c>
      <c r="AV191" s="14" t="s">
        <v>82</v>
      </c>
      <c r="AW191" s="14" t="s">
        <v>35</v>
      </c>
      <c r="AX191" s="14" t="s">
        <v>73</v>
      </c>
      <c r="AY191" s="219" t="s">
        <v>139</v>
      </c>
    </row>
    <row r="192" spans="1:65" s="13" customFormat="1" ht="11.25">
      <c r="B192" s="199"/>
      <c r="C192" s="200"/>
      <c r="D192" s="192" t="s">
        <v>152</v>
      </c>
      <c r="E192" s="201" t="s">
        <v>19</v>
      </c>
      <c r="F192" s="202" t="s">
        <v>1294</v>
      </c>
      <c r="G192" s="200"/>
      <c r="H192" s="201" t="s">
        <v>19</v>
      </c>
      <c r="I192" s="203"/>
      <c r="J192" s="200"/>
      <c r="K192" s="200"/>
      <c r="L192" s="204"/>
      <c r="M192" s="205"/>
      <c r="N192" s="206"/>
      <c r="O192" s="206"/>
      <c r="P192" s="206"/>
      <c r="Q192" s="206"/>
      <c r="R192" s="206"/>
      <c r="S192" s="206"/>
      <c r="T192" s="207"/>
      <c r="AT192" s="208" t="s">
        <v>152</v>
      </c>
      <c r="AU192" s="208" t="s">
        <v>80</v>
      </c>
      <c r="AV192" s="13" t="s">
        <v>80</v>
      </c>
      <c r="AW192" s="13" t="s">
        <v>35</v>
      </c>
      <c r="AX192" s="13" t="s">
        <v>73</v>
      </c>
      <c r="AY192" s="208" t="s">
        <v>139</v>
      </c>
    </row>
    <row r="193" spans="1:65" s="13" customFormat="1" ht="11.25">
      <c r="B193" s="199"/>
      <c r="C193" s="200"/>
      <c r="D193" s="192" t="s">
        <v>152</v>
      </c>
      <c r="E193" s="201" t="s">
        <v>19</v>
      </c>
      <c r="F193" s="202" t="s">
        <v>1295</v>
      </c>
      <c r="G193" s="200"/>
      <c r="H193" s="201" t="s">
        <v>19</v>
      </c>
      <c r="I193" s="203"/>
      <c r="J193" s="200"/>
      <c r="K193" s="200"/>
      <c r="L193" s="204"/>
      <c r="M193" s="205"/>
      <c r="N193" s="206"/>
      <c r="O193" s="206"/>
      <c r="P193" s="206"/>
      <c r="Q193" s="206"/>
      <c r="R193" s="206"/>
      <c r="S193" s="206"/>
      <c r="T193" s="207"/>
      <c r="AT193" s="208" t="s">
        <v>152</v>
      </c>
      <c r="AU193" s="208" t="s">
        <v>80</v>
      </c>
      <c r="AV193" s="13" t="s">
        <v>80</v>
      </c>
      <c r="AW193" s="13" t="s">
        <v>35</v>
      </c>
      <c r="AX193" s="13" t="s">
        <v>73</v>
      </c>
      <c r="AY193" s="208" t="s">
        <v>139</v>
      </c>
    </row>
    <row r="194" spans="1:65" s="14" customFormat="1" ht="11.25">
      <c r="B194" s="209"/>
      <c r="C194" s="210"/>
      <c r="D194" s="192" t="s">
        <v>152</v>
      </c>
      <c r="E194" s="211" t="s">
        <v>19</v>
      </c>
      <c r="F194" s="212" t="s">
        <v>1279</v>
      </c>
      <c r="G194" s="210"/>
      <c r="H194" s="213">
        <v>29.811</v>
      </c>
      <c r="I194" s="214"/>
      <c r="J194" s="210"/>
      <c r="K194" s="210"/>
      <c r="L194" s="215"/>
      <c r="M194" s="216"/>
      <c r="N194" s="217"/>
      <c r="O194" s="217"/>
      <c r="P194" s="217"/>
      <c r="Q194" s="217"/>
      <c r="R194" s="217"/>
      <c r="S194" s="217"/>
      <c r="T194" s="218"/>
      <c r="AT194" s="219" t="s">
        <v>152</v>
      </c>
      <c r="AU194" s="219" t="s">
        <v>80</v>
      </c>
      <c r="AV194" s="14" t="s">
        <v>82</v>
      </c>
      <c r="AW194" s="14" t="s">
        <v>35</v>
      </c>
      <c r="AX194" s="14" t="s">
        <v>73</v>
      </c>
      <c r="AY194" s="219" t="s">
        <v>139</v>
      </c>
    </row>
    <row r="195" spans="1:65" s="15" customFormat="1" ht="11.25">
      <c r="B195" s="220"/>
      <c r="C195" s="221"/>
      <c r="D195" s="192" t="s">
        <v>152</v>
      </c>
      <c r="E195" s="222" t="s">
        <v>19</v>
      </c>
      <c r="F195" s="223" t="s">
        <v>155</v>
      </c>
      <c r="G195" s="221"/>
      <c r="H195" s="224">
        <v>213.87000000000003</v>
      </c>
      <c r="I195" s="225"/>
      <c r="J195" s="221"/>
      <c r="K195" s="221"/>
      <c r="L195" s="226"/>
      <c r="M195" s="227"/>
      <c r="N195" s="228"/>
      <c r="O195" s="228"/>
      <c r="P195" s="228"/>
      <c r="Q195" s="228"/>
      <c r="R195" s="228"/>
      <c r="S195" s="228"/>
      <c r="T195" s="229"/>
      <c r="AT195" s="230" t="s">
        <v>152</v>
      </c>
      <c r="AU195" s="230" t="s">
        <v>80</v>
      </c>
      <c r="AV195" s="15" t="s">
        <v>146</v>
      </c>
      <c r="AW195" s="15" t="s">
        <v>35</v>
      </c>
      <c r="AX195" s="15" t="s">
        <v>80</v>
      </c>
      <c r="AY195" s="230" t="s">
        <v>139</v>
      </c>
    </row>
    <row r="196" spans="1:65" s="2" customFormat="1" ht="33" customHeight="1">
      <c r="A196" s="35"/>
      <c r="B196" s="36"/>
      <c r="C196" s="179" t="s">
        <v>333</v>
      </c>
      <c r="D196" s="179" t="s">
        <v>141</v>
      </c>
      <c r="E196" s="180" t="s">
        <v>1296</v>
      </c>
      <c r="F196" s="181" t="s">
        <v>1297</v>
      </c>
      <c r="G196" s="182" t="s">
        <v>524</v>
      </c>
      <c r="H196" s="183">
        <v>3</v>
      </c>
      <c r="I196" s="184"/>
      <c r="J196" s="185">
        <f>ROUND(I196*H196,2)</f>
        <v>0</v>
      </c>
      <c r="K196" s="181" t="s">
        <v>1176</v>
      </c>
      <c r="L196" s="40"/>
      <c r="M196" s="186" t="s">
        <v>19</v>
      </c>
      <c r="N196" s="187" t="s">
        <v>44</v>
      </c>
      <c r="O196" s="65"/>
      <c r="P196" s="188">
        <f>O196*H196</f>
        <v>0</v>
      </c>
      <c r="Q196" s="188">
        <v>0</v>
      </c>
      <c r="R196" s="188">
        <f>Q196*H196</f>
        <v>0</v>
      </c>
      <c r="S196" s="188">
        <v>0</v>
      </c>
      <c r="T196" s="189">
        <f>S196*H196</f>
        <v>0</v>
      </c>
      <c r="U196" s="35"/>
      <c r="V196" s="35"/>
      <c r="W196" s="35"/>
      <c r="X196" s="35"/>
      <c r="Y196" s="35"/>
      <c r="Z196" s="35"/>
      <c r="AA196" s="35"/>
      <c r="AB196" s="35"/>
      <c r="AC196" s="35"/>
      <c r="AD196" s="35"/>
      <c r="AE196" s="35"/>
      <c r="AR196" s="190" t="s">
        <v>1273</v>
      </c>
      <c r="AT196" s="190" t="s">
        <v>141</v>
      </c>
      <c r="AU196" s="190" t="s">
        <v>80</v>
      </c>
      <c r="AY196" s="18" t="s">
        <v>139</v>
      </c>
      <c r="BE196" s="191">
        <f>IF(N196="základní",J196,0)</f>
        <v>0</v>
      </c>
      <c r="BF196" s="191">
        <f>IF(N196="snížená",J196,0)</f>
        <v>0</v>
      </c>
      <c r="BG196" s="191">
        <f>IF(N196="zákl. přenesená",J196,0)</f>
        <v>0</v>
      </c>
      <c r="BH196" s="191">
        <f>IF(N196="sníž. přenesená",J196,0)</f>
        <v>0</v>
      </c>
      <c r="BI196" s="191">
        <f>IF(N196="nulová",J196,0)</f>
        <v>0</v>
      </c>
      <c r="BJ196" s="18" t="s">
        <v>80</v>
      </c>
      <c r="BK196" s="191">
        <f>ROUND(I196*H196,2)</f>
        <v>0</v>
      </c>
      <c r="BL196" s="18" t="s">
        <v>1273</v>
      </c>
      <c r="BM196" s="190" t="s">
        <v>1298</v>
      </c>
    </row>
    <row r="197" spans="1:65" s="2" customFormat="1" ht="58.5">
      <c r="A197" s="35"/>
      <c r="B197" s="36"/>
      <c r="C197" s="37"/>
      <c r="D197" s="192" t="s">
        <v>148</v>
      </c>
      <c r="E197" s="37"/>
      <c r="F197" s="193" t="s">
        <v>1299</v>
      </c>
      <c r="G197" s="37"/>
      <c r="H197" s="37"/>
      <c r="I197" s="194"/>
      <c r="J197" s="37"/>
      <c r="K197" s="37"/>
      <c r="L197" s="40"/>
      <c r="M197" s="195"/>
      <c r="N197" s="196"/>
      <c r="O197" s="65"/>
      <c r="P197" s="65"/>
      <c r="Q197" s="65"/>
      <c r="R197" s="65"/>
      <c r="S197" s="65"/>
      <c r="T197" s="66"/>
      <c r="U197" s="35"/>
      <c r="V197" s="35"/>
      <c r="W197" s="35"/>
      <c r="X197" s="35"/>
      <c r="Y197" s="35"/>
      <c r="Z197" s="35"/>
      <c r="AA197" s="35"/>
      <c r="AB197" s="35"/>
      <c r="AC197" s="35"/>
      <c r="AD197" s="35"/>
      <c r="AE197" s="35"/>
      <c r="AT197" s="18" t="s">
        <v>148</v>
      </c>
      <c r="AU197" s="18" t="s">
        <v>80</v>
      </c>
    </row>
    <row r="198" spans="1:65" s="13" customFormat="1" ht="11.25">
      <c r="B198" s="199"/>
      <c r="C198" s="200"/>
      <c r="D198" s="192" t="s">
        <v>152</v>
      </c>
      <c r="E198" s="201" t="s">
        <v>19</v>
      </c>
      <c r="F198" s="202" t="s">
        <v>1300</v>
      </c>
      <c r="G198" s="200"/>
      <c r="H198" s="201" t="s">
        <v>19</v>
      </c>
      <c r="I198" s="203"/>
      <c r="J198" s="200"/>
      <c r="K198" s="200"/>
      <c r="L198" s="204"/>
      <c r="M198" s="205"/>
      <c r="N198" s="206"/>
      <c r="O198" s="206"/>
      <c r="P198" s="206"/>
      <c r="Q198" s="206"/>
      <c r="R198" s="206"/>
      <c r="S198" s="206"/>
      <c r="T198" s="207"/>
      <c r="AT198" s="208" t="s">
        <v>152</v>
      </c>
      <c r="AU198" s="208" t="s">
        <v>80</v>
      </c>
      <c r="AV198" s="13" t="s">
        <v>80</v>
      </c>
      <c r="AW198" s="13" t="s">
        <v>35</v>
      </c>
      <c r="AX198" s="13" t="s">
        <v>73</v>
      </c>
      <c r="AY198" s="208" t="s">
        <v>139</v>
      </c>
    </row>
    <row r="199" spans="1:65" s="14" customFormat="1" ht="11.25">
      <c r="B199" s="209"/>
      <c r="C199" s="210"/>
      <c r="D199" s="192" t="s">
        <v>152</v>
      </c>
      <c r="E199" s="211" t="s">
        <v>19</v>
      </c>
      <c r="F199" s="212" t="s">
        <v>1301</v>
      </c>
      <c r="G199" s="210"/>
      <c r="H199" s="213">
        <v>3</v>
      </c>
      <c r="I199" s="214"/>
      <c r="J199" s="210"/>
      <c r="K199" s="210"/>
      <c r="L199" s="215"/>
      <c r="M199" s="216"/>
      <c r="N199" s="217"/>
      <c r="O199" s="217"/>
      <c r="P199" s="217"/>
      <c r="Q199" s="217"/>
      <c r="R199" s="217"/>
      <c r="S199" s="217"/>
      <c r="T199" s="218"/>
      <c r="AT199" s="219" t="s">
        <v>152</v>
      </c>
      <c r="AU199" s="219" t="s">
        <v>80</v>
      </c>
      <c r="AV199" s="14" t="s">
        <v>82</v>
      </c>
      <c r="AW199" s="14" t="s">
        <v>35</v>
      </c>
      <c r="AX199" s="14" t="s">
        <v>73</v>
      </c>
      <c r="AY199" s="219" t="s">
        <v>139</v>
      </c>
    </row>
    <row r="200" spans="1:65" s="15" customFormat="1" ht="11.25">
      <c r="B200" s="220"/>
      <c r="C200" s="221"/>
      <c r="D200" s="192" t="s">
        <v>152</v>
      </c>
      <c r="E200" s="222" t="s">
        <v>19</v>
      </c>
      <c r="F200" s="223" t="s">
        <v>155</v>
      </c>
      <c r="G200" s="221"/>
      <c r="H200" s="224">
        <v>3</v>
      </c>
      <c r="I200" s="225"/>
      <c r="J200" s="221"/>
      <c r="K200" s="221"/>
      <c r="L200" s="226"/>
      <c r="M200" s="246"/>
      <c r="N200" s="247"/>
      <c r="O200" s="247"/>
      <c r="P200" s="247"/>
      <c r="Q200" s="247"/>
      <c r="R200" s="247"/>
      <c r="S200" s="247"/>
      <c r="T200" s="248"/>
      <c r="AT200" s="230" t="s">
        <v>152</v>
      </c>
      <c r="AU200" s="230" t="s">
        <v>80</v>
      </c>
      <c r="AV200" s="15" t="s">
        <v>146</v>
      </c>
      <c r="AW200" s="15" t="s">
        <v>35</v>
      </c>
      <c r="AX200" s="15" t="s">
        <v>80</v>
      </c>
      <c r="AY200" s="230" t="s">
        <v>139</v>
      </c>
    </row>
    <row r="201" spans="1:65" s="2" customFormat="1" ht="6.95" customHeight="1">
      <c r="A201" s="35"/>
      <c r="B201" s="48"/>
      <c r="C201" s="49"/>
      <c r="D201" s="49"/>
      <c r="E201" s="49"/>
      <c r="F201" s="49"/>
      <c r="G201" s="49"/>
      <c r="H201" s="49"/>
      <c r="I201" s="49"/>
      <c r="J201" s="49"/>
      <c r="K201" s="49"/>
      <c r="L201" s="40"/>
      <c r="M201" s="35"/>
      <c r="O201" s="35"/>
      <c r="P201" s="35"/>
      <c r="Q201" s="35"/>
      <c r="R201" s="35"/>
      <c r="S201" s="35"/>
      <c r="T201" s="35"/>
      <c r="U201" s="35"/>
      <c r="V201" s="35"/>
      <c r="W201" s="35"/>
      <c r="X201" s="35"/>
      <c r="Y201" s="35"/>
      <c r="Z201" s="35"/>
      <c r="AA201" s="35"/>
      <c r="AB201" s="35"/>
      <c r="AC201" s="35"/>
      <c r="AD201" s="35"/>
      <c r="AE201" s="35"/>
    </row>
  </sheetData>
  <sheetProtection algorithmName="SHA-512" hashValue="hV9Q7k7gEyJtzGj8iAlmtUf5rmoXsieEBIMzEN6e00Sc31vQdcEPKFNEDySbYzqmE1/MQDgkVrzKeCE8MTRtpw==" saltValue="21p3/8KzQ6PAQpdHu+qVEYlgjKMlmM6G43TMXjfHMZh6rSjhCYdRYbFP5PMnTPZrDXI8vTBFUtzEn9Ra1NzB4Q==" spinCount="100000" sheet="1" objects="1" scenarios="1" formatColumns="0" formatRows="0" autoFilter="0"/>
  <autoFilter ref="C87:K200"/>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530"/>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4"/>
      <c r="M2" s="374"/>
      <c r="N2" s="374"/>
      <c r="O2" s="374"/>
      <c r="P2" s="374"/>
      <c r="Q2" s="374"/>
      <c r="R2" s="374"/>
      <c r="S2" s="374"/>
      <c r="T2" s="374"/>
      <c r="U2" s="374"/>
      <c r="V2" s="374"/>
      <c r="AT2" s="18" t="s">
        <v>96</v>
      </c>
    </row>
    <row r="3" spans="1:46" s="1" customFormat="1" ht="6.95" customHeight="1">
      <c r="B3" s="109"/>
      <c r="C3" s="110"/>
      <c r="D3" s="110"/>
      <c r="E3" s="110"/>
      <c r="F3" s="110"/>
      <c r="G3" s="110"/>
      <c r="H3" s="110"/>
      <c r="I3" s="110"/>
      <c r="J3" s="110"/>
      <c r="K3" s="110"/>
      <c r="L3" s="21"/>
      <c r="AT3" s="18" t="s">
        <v>82</v>
      </c>
    </row>
    <row r="4" spans="1:46" s="1" customFormat="1" ht="24.95" customHeight="1">
      <c r="B4" s="21"/>
      <c r="D4" s="111" t="s">
        <v>103</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75" t="str">
        <f>'Rekapitulace stavby'!K6</f>
        <v>Oprava propustků na trati Suchdol nad Odrou - Nový Jičín</v>
      </c>
      <c r="F7" s="376"/>
      <c r="G7" s="376"/>
      <c r="H7" s="376"/>
      <c r="L7" s="21"/>
    </row>
    <row r="8" spans="1:46" s="1" customFormat="1" ht="12" customHeight="1">
      <c r="B8" s="21"/>
      <c r="D8" s="113" t="s">
        <v>104</v>
      </c>
      <c r="L8" s="21"/>
    </row>
    <row r="9" spans="1:46" s="2" customFormat="1" ht="16.5" customHeight="1">
      <c r="A9" s="35"/>
      <c r="B9" s="40"/>
      <c r="C9" s="35"/>
      <c r="D9" s="35"/>
      <c r="E9" s="375" t="s">
        <v>1302</v>
      </c>
      <c r="F9" s="377"/>
      <c r="G9" s="377"/>
      <c r="H9" s="377"/>
      <c r="I9" s="35"/>
      <c r="J9" s="35"/>
      <c r="K9" s="35"/>
      <c r="L9" s="114"/>
      <c r="S9" s="35"/>
      <c r="T9" s="35"/>
      <c r="U9" s="35"/>
      <c r="V9" s="35"/>
      <c r="W9" s="35"/>
      <c r="X9" s="35"/>
      <c r="Y9" s="35"/>
      <c r="Z9" s="35"/>
      <c r="AA9" s="35"/>
      <c r="AB9" s="35"/>
      <c r="AC9" s="35"/>
      <c r="AD9" s="35"/>
      <c r="AE9" s="35"/>
    </row>
    <row r="10" spans="1:46" s="2" customFormat="1" ht="12" customHeight="1">
      <c r="A10" s="35"/>
      <c r="B10" s="40"/>
      <c r="C10" s="35"/>
      <c r="D10" s="113" t="s">
        <v>106</v>
      </c>
      <c r="E10" s="35"/>
      <c r="F10" s="35"/>
      <c r="G10" s="35"/>
      <c r="H10" s="35"/>
      <c r="I10" s="35"/>
      <c r="J10" s="35"/>
      <c r="K10" s="35"/>
      <c r="L10" s="114"/>
      <c r="S10" s="35"/>
      <c r="T10" s="35"/>
      <c r="U10" s="35"/>
      <c r="V10" s="35"/>
      <c r="W10" s="35"/>
      <c r="X10" s="35"/>
      <c r="Y10" s="35"/>
      <c r="Z10" s="35"/>
      <c r="AA10" s="35"/>
      <c r="AB10" s="35"/>
      <c r="AC10" s="35"/>
      <c r="AD10" s="35"/>
      <c r="AE10" s="35"/>
    </row>
    <row r="11" spans="1:46" s="2" customFormat="1" ht="16.5" customHeight="1">
      <c r="A11" s="35"/>
      <c r="B11" s="40"/>
      <c r="C11" s="35"/>
      <c r="D11" s="35"/>
      <c r="E11" s="378" t="s">
        <v>1303</v>
      </c>
      <c r="F11" s="377"/>
      <c r="G11" s="377"/>
      <c r="H11" s="377"/>
      <c r="I11" s="35"/>
      <c r="J11" s="35"/>
      <c r="K11" s="35"/>
      <c r="L11" s="114"/>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114"/>
      <c r="S12" s="35"/>
      <c r="T12" s="35"/>
      <c r="U12" s="35"/>
      <c r="V12" s="35"/>
      <c r="W12" s="35"/>
      <c r="X12" s="35"/>
      <c r="Y12" s="35"/>
      <c r="Z12" s="35"/>
      <c r="AA12" s="35"/>
      <c r="AB12" s="35"/>
      <c r="AC12" s="35"/>
      <c r="AD12" s="35"/>
      <c r="AE12" s="35"/>
    </row>
    <row r="13" spans="1:46" s="2" customFormat="1" ht="12" customHeight="1">
      <c r="A13" s="35"/>
      <c r="B13" s="40"/>
      <c r="C13" s="35"/>
      <c r="D13" s="113" t="s">
        <v>18</v>
      </c>
      <c r="E13" s="35"/>
      <c r="F13" s="104" t="s">
        <v>19</v>
      </c>
      <c r="G13" s="35"/>
      <c r="H13" s="35"/>
      <c r="I13" s="113" t="s">
        <v>20</v>
      </c>
      <c r="J13" s="104" t="s">
        <v>19</v>
      </c>
      <c r="K13" s="35"/>
      <c r="L13" s="114"/>
      <c r="S13" s="35"/>
      <c r="T13" s="35"/>
      <c r="U13" s="35"/>
      <c r="V13" s="35"/>
      <c r="W13" s="35"/>
      <c r="X13" s="35"/>
      <c r="Y13" s="35"/>
      <c r="Z13" s="35"/>
      <c r="AA13" s="35"/>
      <c r="AB13" s="35"/>
      <c r="AC13" s="35"/>
      <c r="AD13" s="35"/>
      <c r="AE13" s="35"/>
    </row>
    <row r="14" spans="1:46" s="2" customFormat="1" ht="12" customHeight="1">
      <c r="A14" s="35"/>
      <c r="B14" s="40"/>
      <c r="C14" s="35"/>
      <c r="D14" s="113" t="s">
        <v>21</v>
      </c>
      <c r="E14" s="35"/>
      <c r="F14" s="104" t="s">
        <v>22</v>
      </c>
      <c r="G14" s="35"/>
      <c r="H14" s="35"/>
      <c r="I14" s="113" t="s">
        <v>23</v>
      </c>
      <c r="J14" s="115" t="str">
        <f>'Rekapitulace stavby'!AN8</f>
        <v>13. 2. 2023</v>
      </c>
      <c r="K14" s="35"/>
      <c r="L14" s="114"/>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114"/>
      <c r="S15" s="35"/>
      <c r="T15" s="35"/>
      <c r="U15" s="35"/>
      <c r="V15" s="35"/>
      <c r="W15" s="35"/>
      <c r="X15" s="35"/>
      <c r="Y15" s="35"/>
      <c r="Z15" s="35"/>
      <c r="AA15" s="35"/>
      <c r="AB15" s="35"/>
      <c r="AC15" s="35"/>
      <c r="AD15" s="35"/>
      <c r="AE15" s="35"/>
    </row>
    <row r="16" spans="1:46" s="2" customFormat="1" ht="12" customHeight="1">
      <c r="A16" s="35"/>
      <c r="B16" s="40"/>
      <c r="C16" s="35"/>
      <c r="D16" s="113" t="s">
        <v>25</v>
      </c>
      <c r="E16" s="35"/>
      <c r="F16" s="35"/>
      <c r="G16" s="35"/>
      <c r="H16" s="35"/>
      <c r="I16" s="113" t="s">
        <v>26</v>
      </c>
      <c r="J16" s="104" t="s">
        <v>27</v>
      </c>
      <c r="K16" s="35"/>
      <c r="L16" s="114"/>
      <c r="S16" s="35"/>
      <c r="T16" s="35"/>
      <c r="U16" s="35"/>
      <c r="V16" s="35"/>
      <c r="W16" s="35"/>
      <c r="X16" s="35"/>
      <c r="Y16" s="35"/>
      <c r="Z16" s="35"/>
      <c r="AA16" s="35"/>
      <c r="AB16" s="35"/>
      <c r="AC16" s="35"/>
      <c r="AD16" s="35"/>
      <c r="AE16" s="35"/>
    </row>
    <row r="17" spans="1:31" s="2" customFormat="1" ht="18" customHeight="1">
      <c r="A17" s="35"/>
      <c r="B17" s="40"/>
      <c r="C17" s="35"/>
      <c r="D17" s="35"/>
      <c r="E17" s="104" t="s">
        <v>28</v>
      </c>
      <c r="F17" s="35"/>
      <c r="G17" s="35"/>
      <c r="H17" s="35"/>
      <c r="I17" s="113" t="s">
        <v>29</v>
      </c>
      <c r="J17" s="104" t="s">
        <v>30</v>
      </c>
      <c r="K17" s="35"/>
      <c r="L17" s="114"/>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114"/>
      <c r="S18" s="35"/>
      <c r="T18" s="35"/>
      <c r="U18" s="35"/>
      <c r="V18" s="35"/>
      <c r="W18" s="35"/>
      <c r="X18" s="35"/>
      <c r="Y18" s="35"/>
      <c r="Z18" s="35"/>
      <c r="AA18" s="35"/>
      <c r="AB18" s="35"/>
      <c r="AC18" s="35"/>
      <c r="AD18" s="35"/>
      <c r="AE18" s="35"/>
    </row>
    <row r="19" spans="1:31" s="2" customFormat="1" ht="12" customHeight="1">
      <c r="A19" s="35"/>
      <c r="B19" s="40"/>
      <c r="C19" s="35"/>
      <c r="D19" s="113" t="s">
        <v>31</v>
      </c>
      <c r="E19" s="35"/>
      <c r="F19" s="35"/>
      <c r="G19" s="35"/>
      <c r="H19" s="35"/>
      <c r="I19" s="113" t="s">
        <v>26</v>
      </c>
      <c r="J19" s="31" t="str">
        <f>'Rekapitulace stavby'!AN13</f>
        <v>Vyplň údaj</v>
      </c>
      <c r="K19" s="35"/>
      <c r="L19" s="114"/>
      <c r="S19" s="35"/>
      <c r="T19" s="35"/>
      <c r="U19" s="35"/>
      <c r="V19" s="35"/>
      <c r="W19" s="35"/>
      <c r="X19" s="35"/>
      <c r="Y19" s="35"/>
      <c r="Z19" s="35"/>
      <c r="AA19" s="35"/>
      <c r="AB19" s="35"/>
      <c r="AC19" s="35"/>
      <c r="AD19" s="35"/>
      <c r="AE19" s="35"/>
    </row>
    <row r="20" spans="1:31" s="2" customFormat="1" ht="18" customHeight="1">
      <c r="A20" s="35"/>
      <c r="B20" s="40"/>
      <c r="C20" s="35"/>
      <c r="D20" s="35"/>
      <c r="E20" s="379" t="str">
        <f>'Rekapitulace stavby'!E14</f>
        <v>Vyplň údaj</v>
      </c>
      <c r="F20" s="380"/>
      <c r="G20" s="380"/>
      <c r="H20" s="380"/>
      <c r="I20" s="113" t="s">
        <v>29</v>
      </c>
      <c r="J20" s="31" t="str">
        <f>'Rekapitulace stavby'!AN14</f>
        <v>Vyplň údaj</v>
      </c>
      <c r="K20" s="35"/>
      <c r="L20" s="114"/>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114"/>
      <c r="S21" s="35"/>
      <c r="T21" s="35"/>
      <c r="U21" s="35"/>
      <c r="V21" s="35"/>
      <c r="W21" s="35"/>
      <c r="X21" s="35"/>
      <c r="Y21" s="35"/>
      <c r="Z21" s="35"/>
      <c r="AA21" s="35"/>
      <c r="AB21" s="35"/>
      <c r="AC21" s="35"/>
      <c r="AD21" s="35"/>
      <c r="AE21" s="35"/>
    </row>
    <row r="22" spans="1:31" s="2" customFormat="1" ht="12" customHeight="1">
      <c r="A22" s="35"/>
      <c r="B22" s="40"/>
      <c r="C22" s="35"/>
      <c r="D22" s="113" t="s">
        <v>33</v>
      </c>
      <c r="E22" s="35"/>
      <c r="F22" s="35"/>
      <c r="G22" s="35"/>
      <c r="H22" s="35"/>
      <c r="I22" s="113" t="s">
        <v>26</v>
      </c>
      <c r="J22" s="104" t="str">
        <f>IF('Rekapitulace stavby'!AN16="","",'Rekapitulace stavby'!AN16)</f>
        <v/>
      </c>
      <c r="K22" s="35"/>
      <c r="L22" s="114"/>
      <c r="S22" s="35"/>
      <c r="T22" s="35"/>
      <c r="U22" s="35"/>
      <c r="V22" s="35"/>
      <c r="W22" s="35"/>
      <c r="X22" s="35"/>
      <c r="Y22" s="35"/>
      <c r="Z22" s="35"/>
      <c r="AA22" s="35"/>
      <c r="AB22" s="35"/>
      <c r="AC22" s="35"/>
      <c r="AD22" s="35"/>
      <c r="AE22" s="35"/>
    </row>
    <row r="23" spans="1:31" s="2" customFormat="1" ht="18" customHeight="1">
      <c r="A23" s="35"/>
      <c r="B23" s="40"/>
      <c r="C23" s="35"/>
      <c r="D23" s="35"/>
      <c r="E23" s="104" t="str">
        <f>IF('Rekapitulace stavby'!E17="","",'Rekapitulace stavby'!E17)</f>
        <v xml:space="preserve"> </v>
      </c>
      <c r="F23" s="35"/>
      <c r="G23" s="35"/>
      <c r="H23" s="35"/>
      <c r="I23" s="113" t="s">
        <v>29</v>
      </c>
      <c r="J23" s="104" t="str">
        <f>IF('Rekapitulace stavby'!AN17="","",'Rekapitulace stavby'!AN17)</f>
        <v/>
      </c>
      <c r="K23" s="35"/>
      <c r="L23" s="114"/>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114"/>
      <c r="S24" s="35"/>
      <c r="T24" s="35"/>
      <c r="U24" s="35"/>
      <c r="V24" s="35"/>
      <c r="W24" s="35"/>
      <c r="X24" s="35"/>
      <c r="Y24" s="35"/>
      <c r="Z24" s="35"/>
      <c r="AA24" s="35"/>
      <c r="AB24" s="35"/>
      <c r="AC24" s="35"/>
      <c r="AD24" s="35"/>
      <c r="AE24" s="35"/>
    </row>
    <row r="25" spans="1:31" s="2" customFormat="1" ht="12" customHeight="1">
      <c r="A25" s="35"/>
      <c r="B25" s="40"/>
      <c r="C25" s="35"/>
      <c r="D25" s="113" t="s">
        <v>36</v>
      </c>
      <c r="E25" s="35"/>
      <c r="F25" s="35"/>
      <c r="G25" s="35"/>
      <c r="H25" s="35"/>
      <c r="I25" s="113" t="s">
        <v>26</v>
      </c>
      <c r="J25" s="104" t="str">
        <f>IF('Rekapitulace stavby'!AN19="","",'Rekapitulace stavby'!AN19)</f>
        <v/>
      </c>
      <c r="K25" s="35"/>
      <c r="L25" s="114"/>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3" t="s">
        <v>29</v>
      </c>
      <c r="J26" s="104" t="str">
        <f>IF('Rekapitulace stavby'!AN20="","",'Rekapitulace stavby'!AN20)</f>
        <v/>
      </c>
      <c r="K26" s="35"/>
      <c r="L26" s="114"/>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114"/>
      <c r="S27" s="35"/>
      <c r="T27" s="35"/>
      <c r="U27" s="35"/>
      <c r="V27" s="35"/>
      <c r="W27" s="35"/>
      <c r="X27" s="35"/>
      <c r="Y27" s="35"/>
      <c r="Z27" s="35"/>
      <c r="AA27" s="35"/>
      <c r="AB27" s="35"/>
      <c r="AC27" s="35"/>
      <c r="AD27" s="35"/>
      <c r="AE27" s="35"/>
    </row>
    <row r="28" spans="1:31" s="2" customFormat="1" ht="12" customHeight="1">
      <c r="A28" s="35"/>
      <c r="B28" s="40"/>
      <c r="C28" s="35"/>
      <c r="D28" s="113" t="s">
        <v>37</v>
      </c>
      <c r="E28" s="35"/>
      <c r="F28" s="35"/>
      <c r="G28" s="35"/>
      <c r="H28" s="35"/>
      <c r="I28" s="35"/>
      <c r="J28" s="35"/>
      <c r="K28" s="35"/>
      <c r="L28" s="114"/>
      <c r="S28" s="35"/>
      <c r="T28" s="35"/>
      <c r="U28" s="35"/>
      <c r="V28" s="35"/>
      <c r="W28" s="35"/>
      <c r="X28" s="35"/>
      <c r="Y28" s="35"/>
      <c r="Z28" s="35"/>
      <c r="AA28" s="35"/>
      <c r="AB28" s="35"/>
      <c r="AC28" s="35"/>
      <c r="AD28" s="35"/>
      <c r="AE28" s="35"/>
    </row>
    <row r="29" spans="1:31" s="8" customFormat="1" ht="71.25" customHeight="1">
      <c r="A29" s="116"/>
      <c r="B29" s="117"/>
      <c r="C29" s="116"/>
      <c r="D29" s="116"/>
      <c r="E29" s="381" t="s">
        <v>38</v>
      </c>
      <c r="F29" s="381"/>
      <c r="G29" s="381"/>
      <c r="H29" s="381"/>
      <c r="I29" s="116"/>
      <c r="J29" s="116"/>
      <c r="K29" s="116"/>
      <c r="L29" s="118"/>
      <c r="S29" s="116"/>
      <c r="T29" s="116"/>
      <c r="U29" s="116"/>
      <c r="V29" s="116"/>
      <c r="W29" s="116"/>
      <c r="X29" s="116"/>
      <c r="Y29" s="116"/>
      <c r="Z29" s="116"/>
      <c r="AA29" s="116"/>
      <c r="AB29" s="116"/>
      <c r="AC29" s="116"/>
      <c r="AD29" s="116"/>
      <c r="AE29" s="116"/>
    </row>
    <row r="30" spans="1:31" s="2" customFormat="1" ht="6.95" customHeight="1">
      <c r="A30" s="35"/>
      <c r="B30" s="40"/>
      <c r="C30" s="35"/>
      <c r="D30" s="35"/>
      <c r="E30" s="35"/>
      <c r="F30" s="35"/>
      <c r="G30" s="35"/>
      <c r="H30" s="35"/>
      <c r="I30" s="35"/>
      <c r="J30" s="35"/>
      <c r="K30" s="35"/>
      <c r="L30" s="114"/>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114"/>
      <c r="S31" s="35"/>
      <c r="T31" s="35"/>
      <c r="U31" s="35"/>
      <c r="V31" s="35"/>
      <c r="W31" s="35"/>
      <c r="X31" s="35"/>
      <c r="Y31" s="35"/>
      <c r="Z31" s="35"/>
      <c r="AA31" s="35"/>
      <c r="AB31" s="35"/>
      <c r="AC31" s="35"/>
      <c r="AD31" s="35"/>
      <c r="AE31" s="35"/>
    </row>
    <row r="32" spans="1:31" s="2" customFormat="1" ht="25.35" customHeight="1">
      <c r="A32" s="35"/>
      <c r="B32" s="40"/>
      <c r="C32" s="35"/>
      <c r="D32" s="120" t="s">
        <v>39</v>
      </c>
      <c r="E32" s="35"/>
      <c r="F32" s="35"/>
      <c r="G32" s="35"/>
      <c r="H32" s="35"/>
      <c r="I32" s="35"/>
      <c r="J32" s="121">
        <f>ROUND(J98, 2)</f>
        <v>0</v>
      </c>
      <c r="K32" s="35"/>
      <c r="L32" s="114"/>
      <c r="S32" s="35"/>
      <c r="T32" s="35"/>
      <c r="U32" s="35"/>
      <c r="V32" s="35"/>
      <c r="W32" s="35"/>
      <c r="X32" s="35"/>
      <c r="Y32" s="35"/>
      <c r="Z32" s="35"/>
      <c r="AA32" s="35"/>
      <c r="AB32" s="35"/>
      <c r="AC32" s="35"/>
      <c r="AD32" s="35"/>
      <c r="AE32" s="35"/>
    </row>
    <row r="33" spans="1:31" s="2" customFormat="1" ht="6.95" customHeight="1">
      <c r="A33" s="35"/>
      <c r="B33" s="40"/>
      <c r="C33" s="35"/>
      <c r="D33" s="119"/>
      <c r="E33" s="119"/>
      <c r="F33" s="119"/>
      <c r="G33" s="119"/>
      <c r="H33" s="119"/>
      <c r="I33" s="119"/>
      <c r="J33" s="119"/>
      <c r="K33" s="119"/>
      <c r="L33" s="114"/>
      <c r="S33" s="35"/>
      <c r="T33" s="35"/>
      <c r="U33" s="35"/>
      <c r="V33" s="35"/>
      <c r="W33" s="35"/>
      <c r="X33" s="35"/>
      <c r="Y33" s="35"/>
      <c r="Z33" s="35"/>
      <c r="AA33" s="35"/>
      <c r="AB33" s="35"/>
      <c r="AC33" s="35"/>
      <c r="AD33" s="35"/>
      <c r="AE33" s="35"/>
    </row>
    <row r="34" spans="1:31" s="2" customFormat="1" ht="14.45" customHeight="1">
      <c r="A34" s="35"/>
      <c r="B34" s="40"/>
      <c r="C34" s="35"/>
      <c r="D34" s="35"/>
      <c r="E34" s="35"/>
      <c r="F34" s="122" t="s">
        <v>41</v>
      </c>
      <c r="G34" s="35"/>
      <c r="H34" s="35"/>
      <c r="I34" s="122" t="s">
        <v>40</v>
      </c>
      <c r="J34" s="122" t="s">
        <v>42</v>
      </c>
      <c r="K34" s="35"/>
      <c r="L34" s="114"/>
      <c r="S34" s="35"/>
      <c r="T34" s="35"/>
      <c r="U34" s="35"/>
      <c r="V34" s="35"/>
      <c r="W34" s="35"/>
      <c r="X34" s="35"/>
      <c r="Y34" s="35"/>
      <c r="Z34" s="35"/>
      <c r="AA34" s="35"/>
      <c r="AB34" s="35"/>
      <c r="AC34" s="35"/>
      <c r="AD34" s="35"/>
      <c r="AE34" s="35"/>
    </row>
    <row r="35" spans="1:31" s="2" customFormat="1" ht="14.45" customHeight="1">
      <c r="A35" s="35"/>
      <c r="B35" s="40"/>
      <c r="C35" s="35"/>
      <c r="D35" s="123" t="s">
        <v>43</v>
      </c>
      <c r="E35" s="113" t="s">
        <v>44</v>
      </c>
      <c r="F35" s="124">
        <f>ROUND((SUM(BE98:BE529)),  2)</f>
        <v>0</v>
      </c>
      <c r="G35" s="35"/>
      <c r="H35" s="35"/>
      <c r="I35" s="125">
        <v>0.21</v>
      </c>
      <c r="J35" s="124">
        <f>ROUND(((SUM(BE98:BE529))*I35),  2)</f>
        <v>0</v>
      </c>
      <c r="K35" s="35"/>
      <c r="L35" s="114"/>
      <c r="S35" s="35"/>
      <c r="T35" s="35"/>
      <c r="U35" s="35"/>
      <c r="V35" s="35"/>
      <c r="W35" s="35"/>
      <c r="X35" s="35"/>
      <c r="Y35" s="35"/>
      <c r="Z35" s="35"/>
      <c r="AA35" s="35"/>
      <c r="AB35" s="35"/>
      <c r="AC35" s="35"/>
      <c r="AD35" s="35"/>
      <c r="AE35" s="35"/>
    </row>
    <row r="36" spans="1:31" s="2" customFormat="1" ht="14.45" customHeight="1">
      <c r="A36" s="35"/>
      <c r="B36" s="40"/>
      <c r="C36" s="35"/>
      <c r="D36" s="35"/>
      <c r="E36" s="113" t="s">
        <v>45</v>
      </c>
      <c r="F36" s="124">
        <f>ROUND((SUM(BF98:BF529)),  2)</f>
        <v>0</v>
      </c>
      <c r="G36" s="35"/>
      <c r="H36" s="35"/>
      <c r="I36" s="125">
        <v>0.15</v>
      </c>
      <c r="J36" s="124">
        <f>ROUND(((SUM(BF98:BF529))*I36),  2)</f>
        <v>0</v>
      </c>
      <c r="K36" s="35"/>
      <c r="L36" s="114"/>
      <c r="S36" s="35"/>
      <c r="T36" s="35"/>
      <c r="U36" s="35"/>
      <c r="V36" s="35"/>
      <c r="W36" s="35"/>
      <c r="X36" s="35"/>
      <c r="Y36" s="35"/>
      <c r="Z36" s="35"/>
      <c r="AA36" s="35"/>
      <c r="AB36" s="35"/>
      <c r="AC36" s="35"/>
      <c r="AD36" s="35"/>
      <c r="AE36" s="35"/>
    </row>
    <row r="37" spans="1:31" s="2" customFormat="1" ht="14.45" hidden="1" customHeight="1">
      <c r="A37" s="35"/>
      <c r="B37" s="40"/>
      <c r="C37" s="35"/>
      <c r="D37" s="35"/>
      <c r="E37" s="113" t="s">
        <v>46</v>
      </c>
      <c r="F37" s="124">
        <f>ROUND((SUM(BG98:BG529)),  2)</f>
        <v>0</v>
      </c>
      <c r="G37" s="35"/>
      <c r="H37" s="35"/>
      <c r="I37" s="125">
        <v>0.21</v>
      </c>
      <c r="J37" s="124">
        <f>0</f>
        <v>0</v>
      </c>
      <c r="K37" s="35"/>
      <c r="L37" s="114"/>
      <c r="S37" s="35"/>
      <c r="T37" s="35"/>
      <c r="U37" s="35"/>
      <c r="V37" s="35"/>
      <c r="W37" s="35"/>
      <c r="X37" s="35"/>
      <c r="Y37" s="35"/>
      <c r="Z37" s="35"/>
      <c r="AA37" s="35"/>
      <c r="AB37" s="35"/>
      <c r="AC37" s="35"/>
      <c r="AD37" s="35"/>
      <c r="AE37" s="35"/>
    </row>
    <row r="38" spans="1:31" s="2" customFormat="1" ht="14.45" hidden="1" customHeight="1">
      <c r="A38" s="35"/>
      <c r="B38" s="40"/>
      <c r="C38" s="35"/>
      <c r="D38" s="35"/>
      <c r="E38" s="113" t="s">
        <v>47</v>
      </c>
      <c r="F38" s="124">
        <f>ROUND((SUM(BH98:BH529)),  2)</f>
        <v>0</v>
      </c>
      <c r="G38" s="35"/>
      <c r="H38" s="35"/>
      <c r="I38" s="125">
        <v>0.15</v>
      </c>
      <c r="J38" s="124">
        <f>0</f>
        <v>0</v>
      </c>
      <c r="K38" s="35"/>
      <c r="L38" s="114"/>
      <c r="S38" s="35"/>
      <c r="T38" s="35"/>
      <c r="U38" s="35"/>
      <c r="V38" s="35"/>
      <c r="W38" s="35"/>
      <c r="X38" s="35"/>
      <c r="Y38" s="35"/>
      <c r="Z38" s="35"/>
      <c r="AA38" s="35"/>
      <c r="AB38" s="35"/>
      <c r="AC38" s="35"/>
      <c r="AD38" s="35"/>
      <c r="AE38" s="35"/>
    </row>
    <row r="39" spans="1:31" s="2" customFormat="1" ht="14.45" hidden="1" customHeight="1">
      <c r="A39" s="35"/>
      <c r="B39" s="40"/>
      <c r="C39" s="35"/>
      <c r="D39" s="35"/>
      <c r="E39" s="113" t="s">
        <v>48</v>
      </c>
      <c r="F39" s="124">
        <f>ROUND((SUM(BI98:BI529)),  2)</f>
        <v>0</v>
      </c>
      <c r="G39" s="35"/>
      <c r="H39" s="35"/>
      <c r="I39" s="125">
        <v>0</v>
      </c>
      <c r="J39" s="124">
        <f>0</f>
        <v>0</v>
      </c>
      <c r="K39" s="35"/>
      <c r="L39" s="114"/>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114"/>
      <c r="S40" s="35"/>
      <c r="T40" s="35"/>
      <c r="U40" s="35"/>
      <c r="V40" s="35"/>
      <c r="W40" s="35"/>
      <c r="X40" s="35"/>
      <c r="Y40" s="35"/>
      <c r="Z40" s="35"/>
      <c r="AA40" s="35"/>
      <c r="AB40" s="35"/>
      <c r="AC40" s="35"/>
      <c r="AD40" s="35"/>
      <c r="AE40" s="35"/>
    </row>
    <row r="41" spans="1:31" s="2" customFormat="1" ht="25.35" customHeight="1">
      <c r="A41" s="35"/>
      <c r="B41" s="40"/>
      <c r="C41" s="126"/>
      <c r="D41" s="127" t="s">
        <v>49</v>
      </c>
      <c r="E41" s="128"/>
      <c r="F41" s="128"/>
      <c r="G41" s="129" t="s">
        <v>50</v>
      </c>
      <c r="H41" s="130" t="s">
        <v>51</v>
      </c>
      <c r="I41" s="128"/>
      <c r="J41" s="131">
        <f>SUM(J32:J39)</f>
        <v>0</v>
      </c>
      <c r="K41" s="132"/>
      <c r="L41" s="114"/>
      <c r="S41" s="35"/>
      <c r="T41" s="35"/>
      <c r="U41" s="35"/>
      <c r="V41" s="35"/>
      <c r="W41" s="35"/>
      <c r="X41" s="35"/>
      <c r="Y41" s="35"/>
      <c r="Z41" s="35"/>
      <c r="AA41" s="35"/>
      <c r="AB41" s="35"/>
      <c r="AC41" s="35"/>
      <c r="AD41" s="35"/>
      <c r="AE41" s="35"/>
    </row>
    <row r="42" spans="1:31" s="2" customFormat="1" ht="14.45" customHeight="1">
      <c r="A42" s="35"/>
      <c r="B42" s="133"/>
      <c r="C42" s="134"/>
      <c r="D42" s="134"/>
      <c r="E42" s="134"/>
      <c r="F42" s="134"/>
      <c r="G42" s="134"/>
      <c r="H42" s="134"/>
      <c r="I42" s="134"/>
      <c r="J42" s="134"/>
      <c r="K42" s="134"/>
      <c r="L42" s="114"/>
      <c r="S42" s="35"/>
      <c r="T42" s="35"/>
      <c r="U42" s="35"/>
      <c r="V42" s="35"/>
      <c r="W42" s="35"/>
      <c r="X42" s="35"/>
      <c r="Y42" s="35"/>
      <c r="Z42" s="35"/>
      <c r="AA42" s="35"/>
      <c r="AB42" s="35"/>
      <c r="AC42" s="35"/>
      <c r="AD42" s="35"/>
      <c r="AE42" s="35"/>
    </row>
    <row r="46" spans="1:31" s="2" customFormat="1" ht="6.95" customHeight="1">
      <c r="A46" s="35"/>
      <c r="B46" s="135"/>
      <c r="C46" s="136"/>
      <c r="D46" s="136"/>
      <c r="E46" s="136"/>
      <c r="F46" s="136"/>
      <c r="G46" s="136"/>
      <c r="H46" s="136"/>
      <c r="I46" s="136"/>
      <c r="J46" s="136"/>
      <c r="K46" s="136"/>
      <c r="L46" s="114"/>
      <c r="S46" s="35"/>
      <c r="T46" s="35"/>
      <c r="U46" s="35"/>
      <c r="V46" s="35"/>
      <c r="W46" s="35"/>
      <c r="X46" s="35"/>
      <c r="Y46" s="35"/>
      <c r="Z46" s="35"/>
      <c r="AA46" s="35"/>
      <c r="AB46" s="35"/>
      <c r="AC46" s="35"/>
      <c r="AD46" s="35"/>
      <c r="AE46" s="35"/>
    </row>
    <row r="47" spans="1:31" s="2" customFormat="1" ht="24.95" customHeight="1">
      <c r="A47" s="35"/>
      <c r="B47" s="36"/>
      <c r="C47" s="24" t="s">
        <v>108</v>
      </c>
      <c r="D47" s="37"/>
      <c r="E47" s="37"/>
      <c r="F47" s="37"/>
      <c r="G47" s="37"/>
      <c r="H47" s="37"/>
      <c r="I47" s="37"/>
      <c r="J47" s="37"/>
      <c r="K47" s="37"/>
      <c r="L47" s="114"/>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37"/>
      <c r="J48" s="37"/>
      <c r="K48" s="37"/>
      <c r="L48" s="114"/>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37"/>
      <c r="J49" s="37"/>
      <c r="K49" s="37"/>
      <c r="L49" s="114"/>
      <c r="S49" s="35"/>
      <c r="T49" s="35"/>
      <c r="U49" s="35"/>
      <c r="V49" s="35"/>
      <c r="W49" s="35"/>
      <c r="X49" s="35"/>
      <c r="Y49" s="35"/>
      <c r="Z49" s="35"/>
      <c r="AA49" s="35"/>
      <c r="AB49" s="35"/>
      <c r="AC49" s="35"/>
      <c r="AD49" s="35"/>
      <c r="AE49" s="35"/>
    </row>
    <row r="50" spans="1:47" s="2" customFormat="1" ht="16.5" customHeight="1">
      <c r="A50" s="35"/>
      <c r="B50" s="36"/>
      <c r="C50" s="37"/>
      <c r="D50" s="37"/>
      <c r="E50" s="382" t="str">
        <f>E7</f>
        <v>Oprava propustků na trati Suchdol nad Odrou - Nový Jičín</v>
      </c>
      <c r="F50" s="383"/>
      <c r="G50" s="383"/>
      <c r="H50" s="383"/>
      <c r="I50" s="37"/>
      <c r="J50" s="37"/>
      <c r="K50" s="37"/>
      <c r="L50" s="114"/>
      <c r="S50" s="35"/>
      <c r="T50" s="35"/>
      <c r="U50" s="35"/>
      <c r="V50" s="35"/>
      <c r="W50" s="35"/>
      <c r="X50" s="35"/>
      <c r="Y50" s="35"/>
      <c r="Z50" s="35"/>
      <c r="AA50" s="35"/>
      <c r="AB50" s="35"/>
      <c r="AC50" s="35"/>
      <c r="AD50" s="35"/>
      <c r="AE50" s="35"/>
    </row>
    <row r="51" spans="1:47" s="1" customFormat="1" ht="12" customHeight="1">
      <c r="B51" s="22"/>
      <c r="C51" s="30" t="s">
        <v>104</v>
      </c>
      <c r="D51" s="23"/>
      <c r="E51" s="23"/>
      <c r="F51" s="23"/>
      <c r="G51" s="23"/>
      <c r="H51" s="23"/>
      <c r="I51" s="23"/>
      <c r="J51" s="23"/>
      <c r="K51" s="23"/>
      <c r="L51" s="21"/>
    </row>
    <row r="52" spans="1:47" s="2" customFormat="1" ht="16.5" customHeight="1">
      <c r="A52" s="35"/>
      <c r="B52" s="36"/>
      <c r="C52" s="37"/>
      <c r="D52" s="37"/>
      <c r="E52" s="382" t="s">
        <v>1302</v>
      </c>
      <c r="F52" s="384"/>
      <c r="G52" s="384"/>
      <c r="H52" s="384"/>
      <c r="I52" s="37"/>
      <c r="J52" s="37"/>
      <c r="K52" s="37"/>
      <c r="L52" s="114"/>
      <c r="S52" s="35"/>
      <c r="T52" s="35"/>
      <c r="U52" s="35"/>
      <c r="V52" s="35"/>
      <c r="W52" s="35"/>
      <c r="X52" s="35"/>
      <c r="Y52" s="35"/>
      <c r="Z52" s="35"/>
      <c r="AA52" s="35"/>
      <c r="AB52" s="35"/>
      <c r="AC52" s="35"/>
      <c r="AD52" s="35"/>
      <c r="AE52" s="35"/>
    </row>
    <row r="53" spans="1:47" s="2" customFormat="1" ht="12" customHeight="1">
      <c r="A53" s="35"/>
      <c r="B53" s="36"/>
      <c r="C53" s="30" t="s">
        <v>106</v>
      </c>
      <c r="D53" s="37"/>
      <c r="E53" s="37"/>
      <c r="F53" s="37"/>
      <c r="G53" s="37"/>
      <c r="H53" s="37"/>
      <c r="I53" s="37"/>
      <c r="J53" s="37"/>
      <c r="K53" s="37"/>
      <c r="L53" s="114"/>
      <c r="S53" s="35"/>
      <c r="T53" s="35"/>
      <c r="U53" s="35"/>
      <c r="V53" s="35"/>
      <c r="W53" s="35"/>
      <c r="X53" s="35"/>
      <c r="Y53" s="35"/>
      <c r="Z53" s="35"/>
      <c r="AA53" s="35"/>
      <c r="AB53" s="35"/>
      <c r="AC53" s="35"/>
      <c r="AD53" s="35"/>
      <c r="AE53" s="35"/>
    </row>
    <row r="54" spans="1:47" s="2" customFormat="1" ht="16.5" customHeight="1">
      <c r="A54" s="35"/>
      <c r="B54" s="36"/>
      <c r="C54" s="37"/>
      <c r="D54" s="37"/>
      <c r="E54" s="331" t="str">
        <f>E11</f>
        <v>SO 02.1 - Propustek v km 7,055 - propustek</v>
      </c>
      <c r="F54" s="384"/>
      <c r="G54" s="384"/>
      <c r="H54" s="384"/>
      <c r="I54" s="37"/>
      <c r="J54" s="37"/>
      <c r="K54" s="37"/>
      <c r="L54" s="114"/>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37"/>
      <c r="J55" s="37"/>
      <c r="K55" s="37"/>
      <c r="L55" s="114"/>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OŘ Ostrava</v>
      </c>
      <c r="G56" s="37"/>
      <c r="H56" s="37"/>
      <c r="I56" s="30" t="s">
        <v>23</v>
      </c>
      <c r="J56" s="60" t="str">
        <f>IF(J14="","",J14)</f>
        <v>13. 2. 2023</v>
      </c>
      <c r="K56" s="37"/>
      <c r="L56" s="114"/>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37"/>
      <c r="J57" s="37"/>
      <c r="K57" s="37"/>
      <c r="L57" s="114"/>
      <c r="S57" s="35"/>
      <c r="T57" s="35"/>
      <c r="U57" s="35"/>
      <c r="V57" s="35"/>
      <c r="W57" s="35"/>
      <c r="X57" s="35"/>
      <c r="Y57" s="35"/>
      <c r="Z57" s="35"/>
      <c r="AA57" s="35"/>
      <c r="AB57" s="35"/>
      <c r="AC57" s="35"/>
      <c r="AD57" s="35"/>
      <c r="AE57" s="35"/>
    </row>
    <row r="58" spans="1:47" s="2" customFormat="1" ht="15.2" customHeight="1">
      <c r="A58" s="35"/>
      <c r="B58" s="36"/>
      <c r="C58" s="30" t="s">
        <v>25</v>
      </c>
      <c r="D58" s="37"/>
      <c r="E58" s="37"/>
      <c r="F58" s="28" t="str">
        <f>E17</f>
        <v>Správa železnic, s.o. OŘ Ostrava</v>
      </c>
      <c r="G58" s="37"/>
      <c r="H58" s="37"/>
      <c r="I58" s="30" t="s">
        <v>33</v>
      </c>
      <c r="J58" s="33" t="str">
        <f>E23</f>
        <v xml:space="preserve"> </v>
      </c>
      <c r="K58" s="37"/>
      <c r="L58" s="114"/>
      <c r="S58" s="35"/>
      <c r="T58" s="35"/>
      <c r="U58" s="35"/>
      <c r="V58" s="35"/>
      <c r="W58" s="35"/>
      <c r="X58" s="35"/>
      <c r="Y58" s="35"/>
      <c r="Z58" s="35"/>
      <c r="AA58" s="35"/>
      <c r="AB58" s="35"/>
      <c r="AC58" s="35"/>
      <c r="AD58" s="35"/>
      <c r="AE58" s="35"/>
    </row>
    <row r="59" spans="1:47" s="2" customFormat="1" ht="15.2" customHeight="1">
      <c r="A59" s="35"/>
      <c r="B59" s="36"/>
      <c r="C59" s="30" t="s">
        <v>31</v>
      </c>
      <c r="D59" s="37"/>
      <c r="E59" s="37"/>
      <c r="F59" s="28" t="str">
        <f>IF(E20="","",E20)</f>
        <v>Vyplň údaj</v>
      </c>
      <c r="G59" s="37"/>
      <c r="H59" s="37"/>
      <c r="I59" s="30" t="s">
        <v>36</v>
      </c>
      <c r="J59" s="33" t="str">
        <f>E26</f>
        <v xml:space="preserve"> </v>
      </c>
      <c r="K59" s="37"/>
      <c r="L59" s="114"/>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37"/>
      <c r="J60" s="37"/>
      <c r="K60" s="37"/>
      <c r="L60" s="114"/>
      <c r="S60" s="35"/>
      <c r="T60" s="35"/>
      <c r="U60" s="35"/>
      <c r="V60" s="35"/>
      <c r="W60" s="35"/>
      <c r="X60" s="35"/>
      <c r="Y60" s="35"/>
      <c r="Z60" s="35"/>
      <c r="AA60" s="35"/>
      <c r="AB60" s="35"/>
      <c r="AC60" s="35"/>
      <c r="AD60" s="35"/>
      <c r="AE60" s="35"/>
    </row>
    <row r="61" spans="1:47" s="2" customFormat="1" ht="29.25" customHeight="1">
      <c r="A61" s="35"/>
      <c r="B61" s="36"/>
      <c r="C61" s="137" t="s">
        <v>109</v>
      </c>
      <c r="D61" s="138"/>
      <c r="E61" s="138"/>
      <c r="F61" s="138"/>
      <c r="G61" s="138"/>
      <c r="H61" s="138"/>
      <c r="I61" s="138"/>
      <c r="J61" s="139" t="s">
        <v>110</v>
      </c>
      <c r="K61" s="138"/>
      <c r="L61" s="114"/>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37"/>
      <c r="J62" s="37"/>
      <c r="K62" s="37"/>
      <c r="L62" s="114"/>
      <c r="S62" s="35"/>
      <c r="T62" s="35"/>
      <c r="U62" s="35"/>
      <c r="V62" s="35"/>
      <c r="W62" s="35"/>
      <c r="X62" s="35"/>
      <c r="Y62" s="35"/>
      <c r="Z62" s="35"/>
      <c r="AA62" s="35"/>
      <c r="AB62" s="35"/>
      <c r="AC62" s="35"/>
      <c r="AD62" s="35"/>
      <c r="AE62" s="35"/>
    </row>
    <row r="63" spans="1:47" s="2" customFormat="1" ht="22.9" customHeight="1">
      <c r="A63" s="35"/>
      <c r="B63" s="36"/>
      <c r="C63" s="140" t="s">
        <v>71</v>
      </c>
      <c r="D63" s="37"/>
      <c r="E63" s="37"/>
      <c r="F63" s="37"/>
      <c r="G63" s="37"/>
      <c r="H63" s="37"/>
      <c r="I63" s="37"/>
      <c r="J63" s="78">
        <f>J98</f>
        <v>0</v>
      </c>
      <c r="K63" s="37"/>
      <c r="L63" s="114"/>
      <c r="S63" s="35"/>
      <c r="T63" s="35"/>
      <c r="U63" s="35"/>
      <c r="V63" s="35"/>
      <c r="W63" s="35"/>
      <c r="X63" s="35"/>
      <c r="Y63" s="35"/>
      <c r="Z63" s="35"/>
      <c r="AA63" s="35"/>
      <c r="AB63" s="35"/>
      <c r="AC63" s="35"/>
      <c r="AD63" s="35"/>
      <c r="AE63" s="35"/>
      <c r="AU63" s="18" t="s">
        <v>111</v>
      </c>
    </row>
    <row r="64" spans="1:47" s="9" customFormat="1" ht="24.95" customHeight="1">
      <c r="B64" s="141"/>
      <c r="C64" s="142"/>
      <c r="D64" s="143" t="s">
        <v>112</v>
      </c>
      <c r="E64" s="144"/>
      <c r="F64" s="144"/>
      <c r="G64" s="144"/>
      <c r="H64" s="144"/>
      <c r="I64" s="144"/>
      <c r="J64" s="145">
        <f>J99</f>
        <v>0</v>
      </c>
      <c r="K64" s="142"/>
      <c r="L64" s="146"/>
    </row>
    <row r="65" spans="1:31" s="10" customFormat="1" ht="19.899999999999999" customHeight="1">
      <c r="B65" s="147"/>
      <c r="C65" s="98"/>
      <c r="D65" s="148" t="s">
        <v>113</v>
      </c>
      <c r="E65" s="149"/>
      <c r="F65" s="149"/>
      <c r="G65" s="149"/>
      <c r="H65" s="149"/>
      <c r="I65" s="149"/>
      <c r="J65" s="150">
        <f>J100</f>
        <v>0</v>
      </c>
      <c r="K65" s="98"/>
      <c r="L65" s="151"/>
    </row>
    <row r="66" spans="1:31" s="10" customFormat="1" ht="19.899999999999999" customHeight="1">
      <c r="B66" s="147"/>
      <c r="C66" s="98"/>
      <c r="D66" s="148" t="s">
        <v>114</v>
      </c>
      <c r="E66" s="149"/>
      <c r="F66" s="149"/>
      <c r="G66" s="149"/>
      <c r="H66" s="149"/>
      <c r="I66" s="149"/>
      <c r="J66" s="150">
        <f>J220</f>
        <v>0</v>
      </c>
      <c r="K66" s="98"/>
      <c r="L66" s="151"/>
    </row>
    <row r="67" spans="1:31" s="10" customFormat="1" ht="19.899999999999999" customHeight="1">
      <c r="B67" s="147"/>
      <c r="C67" s="98"/>
      <c r="D67" s="148" t="s">
        <v>115</v>
      </c>
      <c r="E67" s="149"/>
      <c r="F67" s="149"/>
      <c r="G67" s="149"/>
      <c r="H67" s="149"/>
      <c r="I67" s="149"/>
      <c r="J67" s="150">
        <f>J305</f>
        <v>0</v>
      </c>
      <c r="K67" s="98"/>
      <c r="L67" s="151"/>
    </row>
    <row r="68" spans="1:31" s="10" customFormat="1" ht="19.899999999999999" customHeight="1">
      <c r="B68" s="147"/>
      <c r="C68" s="98"/>
      <c r="D68" s="148" t="s">
        <v>116</v>
      </c>
      <c r="E68" s="149"/>
      <c r="F68" s="149"/>
      <c r="G68" s="149"/>
      <c r="H68" s="149"/>
      <c r="I68" s="149"/>
      <c r="J68" s="150">
        <f>J321</f>
        <v>0</v>
      </c>
      <c r="K68" s="98"/>
      <c r="L68" s="151"/>
    </row>
    <row r="69" spans="1:31" s="10" customFormat="1" ht="19.899999999999999" customHeight="1">
      <c r="B69" s="147"/>
      <c r="C69" s="98"/>
      <c r="D69" s="148" t="s">
        <v>117</v>
      </c>
      <c r="E69" s="149"/>
      <c r="F69" s="149"/>
      <c r="G69" s="149"/>
      <c r="H69" s="149"/>
      <c r="I69" s="149"/>
      <c r="J69" s="150">
        <f>J345</f>
        <v>0</v>
      </c>
      <c r="K69" s="98"/>
      <c r="L69" s="151"/>
    </row>
    <row r="70" spans="1:31" s="10" customFormat="1" ht="19.899999999999999" customHeight="1">
      <c r="B70" s="147"/>
      <c r="C70" s="98"/>
      <c r="D70" s="148" t="s">
        <v>1304</v>
      </c>
      <c r="E70" s="149"/>
      <c r="F70" s="149"/>
      <c r="G70" s="149"/>
      <c r="H70" s="149"/>
      <c r="I70" s="149"/>
      <c r="J70" s="150">
        <f>J352</f>
        <v>0</v>
      </c>
      <c r="K70" s="98"/>
      <c r="L70" s="151"/>
    </row>
    <row r="71" spans="1:31" s="10" customFormat="1" ht="19.899999999999999" customHeight="1">
      <c r="B71" s="147"/>
      <c r="C71" s="98"/>
      <c r="D71" s="148" t="s">
        <v>118</v>
      </c>
      <c r="E71" s="149"/>
      <c r="F71" s="149"/>
      <c r="G71" s="149"/>
      <c r="H71" s="149"/>
      <c r="I71" s="149"/>
      <c r="J71" s="150">
        <f>J363</f>
        <v>0</v>
      </c>
      <c r="K71" s="98"/>
      <c r="L71" s="151"/>
    </row>
    <row r="72" spans="1:31" s="10" customFormat="1" ht="19.899999999999999" customHeight="1">
      <c r="B72" s="147"/>
      <c r="C72" s="98"/>
      <c r="D72" s="148" t="s">
        <v>119</v>
      </c>
      <c r="E72" s="149"/>
      <c r="F72" s="149"/>
      <c r="G72" s="149"/>
      <c r="H72" s="149"/>
      <c r="I72" s="149"/>
      <c r="J72" s="150">
        <f>J417</f>
        <v>0</v>
      </c>
      <c r="K72" s="98"/>
      <c r="L72" s="151"/>
    </row>
    <row r="73" spans="1:31" s="10" customFormat="1" ht="19.899999999999999" customHeight="1">
      <c r="B73" s="147"/>
      <c r="C73" s="98"/>
      <c r="D73" s="148" t="s">
        <v>120</v>
      </c>
      <c r="E73" s="149"/>
      <c r="F73" s="149"/>
      <c r="G73" s="149"/>
      <c r="H73" s="149"/>
      <c r="I73" s="149"/>
      <c r="J73" s="150">
        <f>J471</f>
        <v>0</v>
      </c>
      <c r="K73" s="98"/>
      <c r="L73" s="151"/>
    </row>
    <row r="74" spans="1:31" s="9" customFormat="1" ht="24.95" customHeight="1">
      <c r="B74" s="141"/>
      <c r="C74" s="142"/>
      <c r="D74" s="143" t="s">
        <v>121</v>
      </c>
      <c r="E74" s="144"/>
      <c r="F74" s="144"/>
      <c r="G74" s="144"/>
      <c r="H74" s="144"/>
      <c r="I74" s="144"/>
      <c r="J74" s="145">
        <f>J475</f>
        <v>0</v>
      </c>
      <c r="K74" s="142"/>
      <c r="L74" s="146"/>
    </row>
    <row r="75" spans="1:31" s="10" customFormat="1" ht="19.899999999999999" customHeight="1">
      <c r="B75" s="147"/>
      <c r="C75" s="98"/>
      <c r="D75" s="148" t="s">
        <v>122</v>
      </c>
      <c r="E75" s="149"/>
      <c r="F75" s="149"/>
      <c r="G75" s="149"/>
      <c r="H75" s="149"/>
      <c r="I75" s="149"/>
      <c r="J75" s="150">
        <f>J476</f>
        <v>0</v>
      </c>
      <c r="K75" s="98"/>
      <c r="L75" s="151"/>
    </row>
    <row r="76" spans="1:31" s="10" customFormat="1" ht="19.899999999999999" customHeight="1">
      <c r="B76" s="147"/>
      <c r="C76" s="98"/>
      <c r="D76" s="148" t="s">
        <v>1305</v>
      </c>
      <c r="E76" s="149"/>
      <c r="F76" s="149"/>
      <c r="G76" s="149"/>
      <c r="H76" s="149"/>
      <c r="I76" s="149"/>
      <c r="J76" s="150">
        <f>J510</f>
        <v>0</v>
      </c>
      <c r="K76" s="98"/>
      <c r="L76" s="151"/>
    </row>
    <row r="77" spans="1:31" s="2" customFormat="1" ht="21.75" customHeight="1">
      <c r="A77" s="35"/>
      <c r="B77" s="36"/>
      <c r="C77" s="37"/>
      <c r="D77" s="37"/>
      <c r="E77" s="37"/>
      <c r="F77" s="37"/>
      <c r="G77" s="37"/>
      <c r="H77" s="37"/>
      <c r="I77" s="37"/>
      <c r="J77" s="37"/>
      <c r="K77" s="37"/>
      <c r="L77" s="114"/>
      <c r="S77" s="35"/>
      <c r="T77" s="35"/>
      <c r="U77" s="35"/>
      <c r="V77" s="35"/>
      <c r="W77" s="35"/>
      <c r="X77" s="35"/>
      <c r="Y77" s="35"/>
      <c r="Z77" s="35"/>
      <c r="AA77" s="35"/>
      <c r="AB77" s="35"/>
      <c r="AC77" s="35"/>
      <c r="AD77" s="35"/>
      <c r="AE77" s="35"/>
    </row>
    <row r="78" spans="1:31" s="2" customFormat="1" ht="6.95" customHeight="1">
      <c r="A78" s="35"/>
      <c r="B78" s="48"/>
      <c r="C78" s="49"/>
      <c r="D78" s="49"/>
      <c r="E78" s="49"/>
      <c r="F78" s="49"/>
      <c r="G78" s="49"/>
      <c r="H78" s="49"/>
      <c r="I78" s="49"/>
      <c r="J78" s="49"/>
      <c r="K78" s="49"/>
      <c r="L78" s="114"/>
      <c r="S78" s="35"/>
      <c r="T78" s="35"/>
      <c r="U78" s="35"/>
      <c r="V78" s="35"/>
      <c r="W78" s="35"/>
      <c r="X78" s="35"/>
      <c r="Y78" s="35"/>
      <c r="Z78" s="35"/>
      <c r="AA78" s="35"/>
      <c r="AB78" s="35"/>
      <c r="AC78" s="35"/>
      <c r="AD78" s="35"/>
      <c r="AE78" s="35"/>
    </row>
    <row r="82" spans="1:31" s="2" customFormat="1" ht="6.95" customHeight="1">
      <c r="A82" s="35"/>
      <c r="B82" s="50"/>
      <c r="C82" s="51"/>
      <c r="D82" s="51"/>
      <c r="E82" s="51"/>
      <c r="F82" s="51"/>
      <c r="G82" s="51"/>
      <c r="H82" s="51"/>
      <c r="I82" s="51"/>
      <c r="J82" s="51"/>
      <c r="K82" s="51"/>
      <c r="L82" s="114"/>
      <c r="S82" s="35"/>
      <c r="T82" s="35"/>
      <c r="U82" s="35"/>
      <c r="V82" s="35"/>
      <c r="W82" s="35"/>
      <c r="X82" s="35"/>
      <c r="Y82" s="35"/>
      <c r="Z82" s="35"/>
      <c r="AA82" s="35"/>
      <c r="AB82" s="35"/>
      <c r="AC82" s="35"/>
      <c r="AD82" s="35"/>
      <c r="AE82" s="35"/>
    </row>
    <row r="83" spans="1:31" s="2" customFormat="1" ht="24.95" customHeight="1">
      <c r="A83" s="35"/>
      <c r="B83" s="36"/>
      <c r="C83" s="24" t="s">
        <v>124</v>
      </c>
      <c r="D83" s="37"/>
      <c r="E83" s="37"/>
      <c r="F83" s="37"/>
      <c r="G83" s="37"/>
      <c r="H83" s="37"/>
      <c r="I83" s="37"/>
      <c r="J83" s="37"/>
      <c r="K83" s="37"/>
      <c r="L83" s="114"/>
      <c r="S83" s="35"/>
      <c r="T83" s="35"/>
      <c r="U83" s="35"/>
      <c r="V83" s="35"/>
      <c r="W83" s="35"/>
      <c r="X83" s="35"/>
      <c r="Y83" s="35"/>
      <c r="Z83" s="35"/>
      <c r="AA83" s="35"/>
      <c r="AB83" s="35"/>
      <c r="AC83" s="35"/>
      <c r="AD83" s="35"/>
      <c r="AE83" s="35"/>
    </row>
    <row r="84" spans="1:31" s="2" customFormat="1" ht="6.95" customHeight="1">
      <c r="A84" s="35"/>
      <c r="B84" s="36"/>
      <c r="C84" s="37"/>
      <c r="D84" s="37"/>
      <c r="E84" s="37"/>
      <c r="F84" s="37"/>
      <c r="G84" s="37"/>
      <c r="H84" s="37"/>
      <c r="I84" s="37"/>
      <c r="J84" s="37"/>
      <c r="K84" s="37"/>
      <c r="L84" s="114"/>
      <c r="S84" s="35"/>
      <c r="T84" s="35"/>
      <c r="U84" s="35"/>
      <c r="V84" s="35"/>
      <c r="W84" s="35"/>
      <c r="X84" s="35"/>
      <c r="Y84" s="35"/>
      <c r="Z84" s="35"/>
      <c r="AA84" s="35"/>
      <c r="AB84" s="35"/>
      <c r="AC84" s="35"/>
      <c r="AD84" s="35"/>
      <c r="AE84" s="35"/>
    </row>
    <row r="85" spans="1:31" s="2" customFormat="1" ht="12" customHeight="1">
      <c r="A85" s="35"/>
      <c r="B85" s="36"/>
      <c r="C85" s="30" t="s">
        <v>16</v>
      </c>
      <c r="D85" s="37"/>
      <c r="E85" s="37"/>
      <c r="F85" s="37"/>
      <c r="G85" s="37"/>
      <c r="H85" s="37"/>
      <c r="I85" s="37"/>
      <c r="J85" s="37"/>
      <c r="K85" s="37"/>
      <c r="L85" s="114"/>
      <c r="S85" s="35"/>
      <c r="T85" s="35"/>
      <c r="U85" s="35"/>
      <c r="V85" s="35"/>
      <c r="W85" s="35"/>
      <c r="X85" s="35"/>
      <c r="Y85" s="35"/>
      <c r="Z85" s="35"/>
      <c r="AA85" s="35"/>
      <c r="AB85" s="35"/>
      <c r="AC85" s="35"/>
      <c r="AD85" s="35"/>
      <c r="AE85" s="35"/>
    </row>
    <row r="86" spans="1:31" s="2" customFormat="1" ht="16.5" customHeight="1">
      <c r="A86" s="35"/>
      <c r="B86" s="36"/>
      <c r="C86" s="37"/>
      <c r="D86" s="37"/>
      <c r="E86" s="382" t="str">
        <f>E7</f>
        <v>Oprava propustků na trati Suchdol nad Odrou - Nový Jičín</v>
      </c>
      <c r="F86" s="383"/>
      <c r="G86" s="383"/>
      <c r="H86" s="383"/>
      <c r="I86" s="37"/>
      <c r="J86" s="37"/>
      <c r="K86" s="37"/>
      <c r="L86" s="114"/>
      <c r="S86" s="35"/>
      <c r="T86" s="35"/>
      <c r="U86" s="35"/>
      <c r="V86" s="35"/>
      <c r="W86" s="35"/>
      <c r="X86" s="35"/>
      <c r="Y86" s="35"/>
      <c r="Z86" s="35"/>
      <c r="AA86" s="35"/>
      <c r="AB86" s="35"/>
      <c r="AC86" s="35"/>
      <c r="AD86" s="35"/>
      <c r="AE86" s="35"/>
    </row>
    <row r="87" spans="1:31" s="1" customFormat="1" ht="12" customHeight="1">
      <c r="B87" s="22"/>
      <c r="C87" s="30" t="s">
        <v>104</v>
      </c>
      <c r="D87" s="23"/>
      <c r="E87" s="23"/>
      <c r="F87" s="23"/>
      <c r="G87" s="23"/>
      <c r="H87" s="23"/>
      <c r="I87" s="23"/>
      <c r="J87" s="23"/>
      <c r="K87" s="23"/>
      <c r="L87" s="21"/>
    </row>
    <row r="88" spans="1:31" s="2" customFormat="1" ht="16.5" customHeight="1">
      <c r="A88" s="35"/>
      <c r="B88" s="36"/>
      <c r="C88" s="37"/>
      <c r="D88" s="37"/>
      <c r="E88" s="382" t="s">
        <v>1302</v>
      </c>
      <c r="F88" s="384"/>
      <c r="G88" s="384"/>
      <c r="H88" s="384"/>
      <c r="I88" s="37"/>
      <c r="J88" s="37"/>
      <c r="K88" s="37"/>
      <c r="L88" s="114"/>
      <c r="S88" s="35"/>
      <c r="T88" s="35"/>
      <c r="U88" s="35"/>
      <c r="V88" s="35"/>
      <c r="W88" s="35"/>
      <c r="X88" s="35"/>
      <c r="Y88" s="35"/>
      <c r="Z88" s="35"/>
      <c r="AA88" s="35"/>
      <c r="AB88" s="35"/>
      <c r="AC88" s="35"/>
      <c r="AD88" s="35"/>
      <c r="AE88" s="35"/>
    </row>
    <row r="89" spans="1:31" s="2" customFormat="1" ht="12" customHeight="1">
      <c r="A89" s="35"/>
      <c r="B89" s="36"/>
      <c r="C89" s="30" t="s">
        <v>106</v>
      </c>
      <c r="D89" s="37"/>
      <c r="E89" s="37"/>
      <c r="F89" s="37"/>
      <c r="G89" s="37"/>
      <c r="H89" s="37"/>
      <c r="I89" s="37"/>
      <c r="J89" s="37"/>
      <c r="K89" s="37"/>
      <c r="L89" s="114"/>
      <c r="S89" s="35"/>
      <c r="T89" s="35"/>
      <c r="U89" s="35"/>
      <c r="V89" s="35"/>
      <c r="W89" s="35"/>
      <c r="X89" s="35"/>
      <c r="Y89" s="35"/>
      <c r="Z89" s="35"/>
      <c r="AA89" s="35"/>
      <c r="AB89" s="35"/>
      <c r="AC89" s="35"/>
      <c r="AD89" s="35"/>
      <c r="AE89" s="35"/>
    </row>
    <row r="90" spans="1:31" s="2" customFormat="1" ht="16.5" customHeight="1">
      <c r="A90" s="35"/>
      <c r="B90" s="36"/>
      <c r="C90" s="37"/>
      <c r="D90" s="37"/>
      <c r="E90" s="331" t="str">
        <f>E11</f>
        <v>SO 02.1 - Propustek v km 7,055 - propustek</v>
      </c>
      <c r="F90" s="384"/>
      <c r="G90" s="384"/>
      <c r="H90" s="384"/>
      <c r="I90" s="37"/>
      <c r="J90" s="37"/>
      <c r="K90" s="37"/>
      <c r="L90" s="114"/>
      <c r="S90" s="35"/>
      <c r="T90" s="35"/>
      <c r="U90" s="35"/>
      <c r="V90" s="35"/>
      <c r="W90" s="35"/>
      <c r="X90" s="35"/>
      <c r="Y90" s="35"/>
      <c r="Z90" s="35"/>
      <c r="AA90" s="35"/>
      <c r="AB90" s="35"/>
      <c r="AC90" s="35"/>
      <c r="AD90" s="35"/>
      <c r="AE90" s="35"/>
    </row>
    <row r="91" spans="1:31" s="2" customFormat="1" ht="6.95" customHeight="1">
      <c r="A91" s="35"/>
      <c r="B91" s="36"/>
      <c r="C91" s="37"/>
      <c r="D91" s="37"/>
      <c r="E91" s="37"/>
      <c r="F91" s="37"/>
      <c r="G91" s="37"/>
      <c r="H91" s="37"/>
      <c r="I91" s="37"/>
      <c r="J91" s="37"/>
      <c r="K91" s="37"/>
      <c r="L91" s="114"/>
      <c r="S91" s="35"/>
      <c r="T91" s="35"/>
      <c r="U91" s="35"/>
      <c r="V91" s="35"/>
      <c r="W91" s="35"/>
      <c r="X91" s="35"/>
      <c r="Y91" s="35"/>
      <c r="Z91" s="35"/>
      <c r="AA91" s="35"/>
      <c r="AB91" s="35"/>
      <c r="AC91" s="35"/>
      <c r="AD91" s="35"/>
      <c r="AE91" s="35"/>
    </row>
    <row r="92" spans="1:31" s="2" customFormat="1" ht="12" customHeight="1">
      <c r="A92" s="35"/>
      <c r="B92" s="36"/>
      <c r="C92" s="30" t="s">
        <v>21</v>
      </c>
      <c r="D92" s="37"/>
      <c r="E92" s="37"/>
      <c r="F92" s="28" t="str">
        <f>F14</f>
        <v>OŘ Ostrava</v>
      </c>
      <c r="G92" s="37"/>
      <c r="H92" s="37"/>
      <c r="I92" s="30" t="s">
        <v>23</v>
      </c>
      <c r="J92" s="60" t="str">
        <f>IF(J14="","",J14)</f>
        <v>13. 2. 2023</v>
      </c>
      <c r="K92" s="37"/>
      <c r="L92" s="114"/>
      <c r="S92" s="35"/>
      <c r="T92" s="35"/>
      <c r="U92" s="35"/>
      <c r="V92" s="35"/>
      <c r="W92" s="35"/>
      <c r="X92" s="35"/>
      <c r="Y92" s="35"/>
      <c r="Z92" s="35"/>
      <c r="AA92" s="35"/>
      <c r="AB92" s="35"/>
      <c r="AC92" s="35"/>
      <c r="AD92" s="35"/>
      <c r="AE92" s="35"/>
    </row>
    <row r="93" spans="1:31" s="2" customFormat="1" ht="6.95" customHeight="1">
      <c r="A93" s="35"/>
      <c r="B93" s="36"/>
      <c r="C93" s="37"/>
      <c r="D93" s="37"/>
      <c r="E93" s="37"/>
      <c r="F93" s="37"/>
      <c r="G93" s="37"/>
      <c r="H93" s="37"/>
      <c r="I93" s="37"/>
      <c r="J93" s="37"/>
      <c r="K93" s="37"/>
      <c r="L93" s="114"/>
      <c r="S93" s="35"/>
      <c r="T93" s="35"/>
      <c r="U93" s="35"/>
      <c r="V93" s="35"/>
      <c r="W93" s="35"/>
      <c r="X93" s="35"/>
      <c r="Y93" s="35"/>
      <c r="Z93" s="35"/>
      <c r="AA93" s="35"/>
      <c r="AB93" s="35"/>
      <c r="AC93" s="35"/>
      <c r="AD93" s="35"/>
      <c r="AE93" s="35"/>
    </row>
    <row r="94" spans="1:31" s="2" customFormat="1" ht="15.2" customHeight="1">
      <c r="A94" s="35"/>
      <c r="B94" s="36"/>
      <c r="C94" s="30" t="s">
        <v>25</v>
      </c>
      <c r="D94" s="37"/>
      <c r="E94" s="37"/>
      <c r="F94" s="28" t="str">
        <f>E17</f>
        <v>Správa železnic, s.o. OŘ Ostrava</v>
      </c>
      <c r="G94" s="37"/>
      <c r="H94" s="37"/>
      <c r="I94" s="30" t="s">
        <v>33</v>
      </c>
      <c r="J94" s="33" t="str">
        <f>E23</f>
        <v xml:space="preserve"> </v>
      </c>
      <c r="K94" s="37"/>
      <c r="L94" s="114"/>
      <c r="S94" s="35"/>
      <c r="T94" s="35"/>
      <c r="U94" s="35"/>
      <c r="V94" s="35"/>
      <c r="W94" s="35"/>
      <c r="X94" s="35"/>
      <c r="Y94" s="35"/>
      <c r="Z94" s="35"/>
      <c r="AA94" s="35"/>
      <c r="AB94" s="35"/>
      <c r="AC94" s="35"/>
      <c r="AD94" s="35"/>
      <c r="AE94" s="35"/>
    </row>
    <row r="95" spans="1:31" s="2" customFormat="1" ht="15.2" customHeight="1">
      <c r="A95" s="35"/>
      <c r="B95" s="36"/>
      <c r="C95" s="30" t="s">
        <v>31</v>
      </c>
      <c r="D95" s="37"/>
      <c r="E95" s="37"/>
      <c r="F95" s="28" t="str">
        <f>IF(E20="","",E20)</f>
        <v>Vyplň údaj</v>
      </c>
      <c r="G95" s="37"/>
      <c r="H95" s="37"/>
      <c r="I95" s="30" t="s">
        <v>36</v>
      </c>
      <c r="J95" s="33" t="str">
        <f>E26</f>
        <v xml:space="preserve"> </v>
      </c>
      <c r="K95" s="37"/>
      <c r="L95" s="114"/>
      <c r="S95" s="35"/>
      <c r="T95" s="35"/>
      <c r="U95" s="35"/>
      <c r="V95" s="35"/>
      <c r="W95" s="35"/>
      <c r="X95" s="35"/>
      <c r="Y95" s="35"/>
      <c r="Z95" s="35"/>
      <c r="AA95" s="35"/>
      <c r="AB95" s="35"/>
      <c r="AC95" s="35"/>
      <c r="AD95" s="35"/>
      <c r="AE95" s="35"/>
    </row>
    <row r="96" spans="1:31" s="2" customFormat="1" ht="10.35" customHeight="1">
      <c r="A96" s="35"/>
      <c r="B96" s="36"/>
      <c r="C96" s="37"/>
      <c r="D96" s="37"/>
      <c r="E96" s="37"/>
      <c r="F96" s="37"/>
      <c r="G96" s="37"/>
      <c r="H96" s="37"/>
      <c r="I96" s="37"/>
      <c r="J96" s="37"/>
      <c r="K96" s="37"/>
      <c r="L96" s="114"/>
      <c r="S96" s="35"/>
      <c r="T96" s="35"/>
      <c r="U96" s="35"/>
      <c r="V96" s="35"/>
      <c r="W96" s="35"/>
      <c r="X96" s="35"/>
      <c r="Y96" s="35"/>
      <c r="Z96" s="35"/>
      <c r="AA96" s="35"/>
      <c r="AB96" s="35"/>
      <c r="AC96" s="35"/>
      <c r="AD96" s="35"/>
      <c r="AE96" s="35"/>
    </row>
    <row r="97" spans="1:65" s="11" customFormat="1" ht="29.25" customHeight="1">
      <c r="A97" s="152"/>
      <c r="B97" s="153"/>
      <c r="C97" s="154" t="s">
        <v>125</v>
      </c>
      <c r="D97" s="155" t="s">
        <v>58</v>
      </c>
      <c r="E97" s="155" t="s">
        <v>54</v>
      </c>
      <c r="F97" s="155" t="s">
        <v>55</v>
      </c>
      <c r="G97" s="155" t="s">
        <v>126</v>
      </c>
      <c r="H97" s="155" t="s">
        <v>127</v>
      </c>
      <c r="I97" s="155" t="s">
        <v>128</v>
      </c>
      <c r="J97" s="155" t="s">
        <v>110</v>
      </c>
      <c r="K97" s="156" t="s">
        <v>129</v>
      </c>
      <c r="L97" s="157"/>
      <c r="M97" s="69" t="s">
        <v>19</v>
      </c>
      <c r="N97" s="70" t="s">
        <v>43</v>
      </c>
      <c r="O97" s="70" t="s">
        <v>130</v>
      </c>
      <c r="P97" s="70" t="s">
        <v>131</v>
      </c>
      <c r="Q97" s="70" t="s">
        <v>132</v>
      </c>
      <c r="R97" s="70" t="s">
        <v>133</v>
      </c>
      <c r="S97" s="70" t="s">
        <v>134</v>
      </c>
      <c r="T97" s="71" t="s">
        <v>135</v>
      </c>
      <c r="U97" s="152"/>
      <c r="V97" s="152"/>
      <c r="W97" s="152"/>
      <c r="X97" s="152"/>
      <c r="Y97" s="152"/>
      <c r="Z97" s="152"/>
      <c r="AA97" s="152"/>
      <c r="AB97" s="152"/>
      <c r="AC97" s="152"/>
      <c r="AD97" s="152"/>
      <c r="AE97" s="152"/>
    </row>
    <row r="98" spans="1:65" s="2" customFormat="1" ht="22.9" customHeight="1">
      <c r="A98" s="35"/>
      <c r="B98" s="36"/>
      <c r="C98" s="76" t="s">
        <v>136</v>
      </c>
      <c r="D98" s="37"/>
      <c r="E98" s="37"/>
      <c r="F98" s="37"/>
      <c r="G98" s="37"/>
      <c r="H98" s="37"/>
      <c r="I98" s="37"/>
      <c r="J98" s="158">
        <f>BK98</f>
        <v>0</v>
      </c>
      <c r="K98" s="37"/>
      <c r="L98" s="40"/>
      <c r="M98" s="72"/>
      <c r="N98" s="159"/>
      <c r="O98" s="73"/>
      <c r="P98" s="160">
        <f>P99+P475</f>
        <v>0</v>
      </c>
      <c r="Q98" s="73"/>
      <c r="R98" s="160">
        <f>R99+R475</f>
        <v>147.89069787000003</v>
      </c>
      <c r="S98" s="73"/>
      <c r="T98" s="161">
        <f>T99+T475</f>
        <v>55.336190000000002</v>
      </c>
      <c r="U98" s="35"/>
      <c r="V98" s="35"/>
      <c r="W98" s="35"/>
      <c r="X98" s="35"/>
      <c r="Y98" s="35"/>
      <c r="Z98" s="35"/>
      <c r="AA98" s="35"/>
      <c r="AB98" s="35"/>
      <c r="AC98" s="35"/>
      <c r="AD98" s="35"/>
      <c r="AE98" s="35"/>
      <c r="AT98" s="18" t="s">
        <v>72</v>
      </c>
      <c r="AU98" s="18" t="s">
        <v>111</v>
      </c>
      <c r="BK98" s="162">
        <f>BK99+BK475</f>
        <v>0</v>
      </c>
    </row>
    <row r="99" spans="1:65" s="12" customFormat="1" ht="25.9" customHeight="1">
      <c r="B99" s="163"/>
      <c r="C99" s="164"/>
      <c r="D99" s="165" t="s">
        <v>72</v>
      </c>
      <c r="E99" s="166" t="s">
        <v>137</v>
      </c>
      <c r="F99" s="166" t="s">
        <v>138</v>
      </c>
      <c r="G99" s="164"/>
      <c r="H99" s="164"/>
      <c r="I99" s="167"/>
      <c r="J99" s="168">
        <f>BK99</f>
        <v>0</v>
      </c>
      <c r="K99" s="164"/>
      <c r="L99" s="169"/>
      <c r="M99" s="170"/>
      <c r="N99" s="171"/>
      <c r="O99" s="171"/>
      <c r="P99" s="172">
        <f>P100+P220+P305+P321+P345+P352+P363+P417+P471</f>
        <v>0</v>
      </c>
      <c r="Q99" s="171"/>
      <c r="R99" s="172">
        <f>R100+R220+R305+R321+R345+R352+R363+R417+R471</f>
        <v>147.65496582000003</v>
      </c>
      <c r="S99" s="171"/>
      <c r="T99" s="173">
        <f>T100+T220+T305+T321+T345+T352+T363+T417+T471</f>
        <v>55.336190000000002</v>
      </c>
      <c r="AR99" s="174" t="s">
        <v>80</v>
      </c>
      <c r="AT99" s="175" t="s">
        <v>72</v>
      </c>
      <c r="AU99" s="175" t="s">
        <v>73</v>
      </c>
      <c r="AY99" s="174" t="s">
        <v>139</v>
      </c>
      <c r="BK99" s="176">
        <f>BK100+BK220+BK305+BK321+BK345+BK352+BK363+BK417+BK471</f>
        <v>0</v>
      </c>
    </row>
    <row r="100" spans="1:65" s="12" customFormat="1" ht="22.9" customHeight="1">
      <c r="B100" s="163"/>
      <c r="C100" s="164"/>
      <c r="D100" s="165" t="s">
        <v>72</v>
      </c>
      <c r="E100" s="177" t="s">
        <v>80</v>
      </c>
      <c r="F100" s="177" t="s">
        <v>140</v>
      </c>
      <c r="G100" s="164"/>
      <c r="H100" s="164"/>
      <c r="I100" s="167"/>
      <c r="J100" s="178">
        <f>BK100</f>
        <v>0</v>
      </c>
      <c r="K100" s="164"/>
      <c r="L100" s="169"/>
      <c r="M100" s="170"/>
      <c r="N100" s="171"/>
      <c r="O100" s="171"/>
      <c r="P100" s="172">
        <f>SUM(P101:P219)</f>
        <v>0</v>
      </c>
      <c r="Q100" s="171"/>
      <c r="R100" s="172">
        <f>SUM(R101:R219)</f>
        <v>87.951061360000011</v>
      </c>
      <c r="S100" s="171"/>
      <c r="T100" s="173">
        <f>SUM(T101:T219)</f>
        <v>0</v>
      </c>
      <c r="AR100" s="174" t="s">
        <v>80</v>
      </c>
      <c r="AT100" s="175" t="s">
        <v>72</v>
      </c>
      <c r="AU100" s="175" t="s">
        <v>80</v>
      </c>
      <c r="AY100" s="174" t="s">
        <v>139</v>
      </c>
      <c r="BK100" s="176">
        <f>SUM(BK101:BK219)</f>
        <v>0</v>
      </c>
    </row>
    <row r="101" spans="1:65" s="2" customFormat="1" ht="16.5" customHeight="1">
      <c r="A101" s="35"/>
      <c r="B101" s="36"/>
      <c r="C101" s="179" t="s">
        <v>80</v>
      </c>
      <c r="D101" s="179" t="s">
        <v>141</v>
      </c>
      <c r="E101" s="180" t="s">
        <v>1306</v>
      </c>
      <c r="F101" s="181" t="s">
        <v>1307</v>
      </c>
      <c r="G101" s="182" t="s">
        <v>158</v>
      </c>
      <c r="H101" s="183">
        <v>10</v>
      </c>
      <c r="I101" s="184"/>
      <c r="J101" s="185">
        <f>ROUND(I101*H101,2)</f>
        <v>0</v>
      </c>
      <c r="K101" s="181" t="s">
        <v>145</v>
      </c>
      <c r="L101" s="40"/>
      <c r="M101" s="186" t="s">
        <v>19</v>
      </c>
      <c r="N101" s="187" t="s">
        <v>44</v>
      </c>
      <c r="O101" s="65"/>
      <c r="P101" s="188">
        <f>O101*H101</f>
        <v>0</v>
      </c>
      <c r="Q101" s="188">
        <v>1.7500000000000002E-2</v>
      </c>
      <c r="R101" s="188">
        <f>Q101*H101</f>
        <v>0.17500000000000002</v>
      </c>
      <c r="S101" s="188">
        <v>0</v>
      </c>
      <c r="T101" s="189">
        <f>S101*H101</f>
        <v>0</v>
      </c>
      <c r="U101" s="35"/>
      <c r="V101" s="35"/>
      <c r="W101" s="35"/>
      <c r="X101" s="35"/>
      <c r="Y101" s="35"/>
      <c r="Z101" s="35"/>
      <c r="AA101" s="35"/>
      <c r="AB101" s="35"/>
      <c r="AC101" s="35"/>
      <c r="AD101" s="35"/>
      <c r="AE101" s="35"/>
      <c r="AR101" s="190" t="s">
        <v>146</v>
      </c>
      <c r="AT101" s="190" t="s">
        <v>141</v>
      </c>
      <c r="AU101" s="190" t="s">
        <v>82</v>
      </c>
      <c r="AY101" s="18" t="s">
        <v>139</v>
      </c>
      <c r="BE101" s="191">
        <f>IF(N101="základní",J101,0)</f>
        <v>0</v>
      </c>
      <c r="BF101" s="191">
        <f>IF(N101="snížená",J101,0)</f>
        <v>0</v>
      </c>
      <c r="BG101" s="191">
        <f>IF(N101="zákl. přenesená",J101,0)</f>
        <v>0</v>
      </c>
      <c r="BH101" s="191">
        <f>IF(N101="sníž. přenesená",J101,0)</f>
        <v>0</v>
      </c>
      <c r="BI101" s="191">
        <f>IF(N101="nulová",J101,0)</f>
        <v>0</v>
      </c>
      <c r="BJ101" s="18" t="s">
        <v>80</v>
      </c>
      <c r="BK101" s="191">
        <f>ROUND(I101*H101,2)</f>
        <v>0</v>
      </c>
      <c r="BL101" s="18" t="s">
        <v>146</v>
      </c>
      <c r="BM101" s="190" t="s">
        <v>1308</v>
      </c>
    </row>
    <row r="102" spans="1:65" s="2" customFormat="1" ht="11.25">
      <c r="A102" s="35"/>
      <c r="B102" s="36"/>
      <c r="C102" s="37"/>
      <c r="D102" s="192" t="s">
        <v>148</v>
      </c>
      <c r="E102" s="37"/>
      <c r="F102" s="193" t="s">
        <v>1309</v>
      </c>
      <c r="G102" s="37"/>
      <c r="H102" s="37"/>
      <c r="I102" s="194"/>
      <c r="J102" s="37"/>
      <c r="K102" s="37"/>
      <c r="L102" s="40"/>
      <c r="M102" s="195"/>
      <c r="N102" s="196"/>
      <c r="O102" s="65"/>
      <c r="P102" s="65"/>
      <c r="Q102" s="65"/>
      <c r="R102" s="65"/>
      <c r="S102" s="65"/>
      <c r="T102" s="66"/>
      <c r="U102" s="35"/>
      <c r="V102" s="35"/>
      <c r="W102" s="35"/>
      <c r="X102" s="35"/>
      <c r="Y102" s="35"/>
      <c r="Z102" s="35"/>
      <c r="AA102" s="35"/>
      <c r="AB102" s="35"/>
      <c r="AC102" s="35"/>
      <c r="AD102" s="35"/>
      <c r="AE102" s="35"/>
      <c r="AT102" s="18" t="s">
        <v>148</v>
      </c>
      <c r="AU102" s="18" t="s">
        <v>82</v>
      </c>
    </row>
    <row r="103" spans="1:65" s="2" customFormat="1" ht="11.25">
      <c r="A103" s="35"/>
      <c r="B103" s="36"/>
      <c r="C103" s="37"/>
      <c r="D103" s="197" t="s">
        <v>150</v>
      </c>
      <c r="E103" s="37"/>
      <c r="F103" s="198" t="s">
        <v>1310</v>
      </c>
      <c r="G103" s="37"/>
      <c r="H103" s="37"/>
      <c r="I103" s="194"/>
      <c r="J103" s="37"/>
      <c r="K103" s="37"/>
      <c r="L103" s="40"/>
      <c r="M103" s="195"/>
      <c r="N103" s="196"/>
      <c r="O103" s="65"/>
      <c r="P103" s="65"/>
      <c r="Q103" s="65"/>
      <c r="R103" s="65"/>
      <c r="S103" s="65"/>
      <c r="T103" s="66"/>
      <c r="U103" s="35"/>
      <c r="V103" s="35"/>
      <c r="W103" s="35"/>
      <c r="X103" s="35"/>
      <c r="Y103" s="35"/>
      <c r="Z103" s="35"/>
      <c r="AA103" s="35"/>
      <c r="AB103" s="35"/>
      <c r="AC103" s="35"/>
      <c r="AD103" s="35"/>
      <c r="AE103" s="35"/>
      <c r="AT103" s="18" t="s">
        <v>150</v>
      </c>
      <c r="AU103" s="18" t="s">
        <v>82</v>
      </c>
    </row>
    <row r="104" spans="1:65" s="13" customFormat="1" ht="22.5">
      <c r="B104" s="199"/>
      <c r="C104" s="200"/>
      <c r="D104" s="192" t="s">
        <v>152</v>
      </c>
      <c r="E104" s="201" t="s">
        <v>19</v>
      </c>
      <c r="F104" s="202" t="s">
        <v>1311</v>
      </c>
      <c r="G104" s="200"/>
      <c r="H104" s="201" t="s">
        <v>19</v>
      </c>
      <c r="I104" s="203"/>
      <c r="J104" s="200"/>
      <c r="K104" s="200"/>
      <c r="L104" s="204"/>
      <c r="M104" s="205"/>
      <c r="N104" s="206"/>
      <c r="O104" s="206"/>
      <c r="P104" s="206"/>
      <c r="Q104" s="206"/>
      <c r="R104" s="206"/>
      <c r="S104" s="206"/>
      <c r="T104" s="207"/>
      <c r="AT104" s="208" t="s">
        <v>152</v>
      </c>
      <c r="AU104" s="208" t="s">
        <v>82</v>
      </c>
      <c r="AV104" s="13" t="s">
        <v>80</v>
      </c>
      <c r="AW104" s="13" t="s">
        <v>35</v>
      </c>
      <c r="AX104" s="13" t="s">
        <v>73</v>
      </c>
      <c r="AY104" s="208" t="s">
        <v>139</v>
      </c>
    </row>
    <row r="105" spans="1:65" s="14" customFormat="1" ht="11.25">
      <c r="B105" s="209"/>
      <c r="C105" s="210"/>
      <c r="D105" s="192" t="s">
        <v>152</v>
      </c>
      <c r="E105" s="211" t="s">
        <v>19</v>
      </c>
      <c r="F105" s="212" t="s">
        <v>226</v>
      </c>
      <c r="G105" s="210"/>
      <c r="H105" s="213">
        <v>10</v>
      </c>
      <c r="I105" s="214"/>
      <c r="J105" s="210"/>
      <c r="K105" s="210"/>
      <c r="L105" s="215"/>
      <c r="M105" s="216"/>
      <c r="N105" s="217"/>
      <c r="O105" s="217"/>
      <c r="P105" s="217"/>
      <c r="Q105" s="217"/>
      <c r="R105" s="217"/>
      <c r="S105" s="217"/>
      <c r="T105" s="218"/>
      <c r="AT105" s="219" t="s">
        <v>152</v>
      </c>
      <c r="AU105" s="219" t="s">
        <v>82</v>
      </c>
      <c r="AV105" s="14" t="s">
        <v>82</v>
      </c>
      <c r="AW105" s="14" t="s">
        <v>35</v>
      </c>
      <c r="AX105" s="14" t="s">
        <v>73</v>
      </c>
      <c r="AY105" s="219" t="s">
        <v>139</v>
      </c>
    </row>
    <row r="106" spans="1:65" s="15" customFormat="1" ht="11.25">
      <c r="B106" s="220"/>
      <c r="C106" s="221"/>
      <c r="D106" s="192" t="s">
        <v>152</v>
      </c>
      <c r="E106" s="222" t="s">
        <v>19</v>
      </c>
      <c r="F106" s="223" t="s">
        <v>155</v>
      </c>
      <c r="G106" s="221"/>
      <c r="H106" s="224">
        <v>10</v>
      </c>
      <c r="I106" s="225"/>
      <c r="J106" s="221"/>
      <c r="K106" s="221"/>
      <c r="L106" s="226"/>
      <c r="M106" s="227"/>
      <c r="N106" s="228"/>
      <c r="O106" s="228"/>
      <c r="P106" s="228"/>
      <c r="Q106" s="228"/>
      <c r="R106" s="228"/>
      <c r="S106" s="228"/>
      <c r="T106" s="229"/>
      <c r="AT106" s="230" t="s">
        <v>152</v>
      </c>
      <c r="AU106" s="230" t="s">
        <v>82</v>
      </c>
      <c r="AV106" s="15" t="s">
        <v>146</v>
      </c>
      <c r="AW106" s="15" t="s">
        <v>35</v>
      </c>
      <c r="AX106" s="15" t="s">
        <v>80</v>
      </c>
      <c r="AY106" s="230" t="s">
        <v>139</v>
      </c>
    </row>
    <row r="107" spans="1:65" s="2" customFormat="1" ht="24.2" customHeight="1">
      <c r="A107" s="35"/>
      <c r="B107" s="36"/>
      <c r="C107" s="179" t="s">
        <v>82</v>
      </c>
      <c r="D107" s="179" t="s">
        <v>141</v>
      </c>
      <c r="E107" s="180" t="s">
        <v>165</v>
      </c>
      <c r="F107" s="181" t="s">
        <v>166</v>
      </c>
      <c r="G107" s="182" t="s">
        <v>167</v>
      </c>
      <c r="H107" s="183">
        <v>24</v>
      </c>
      <c r="I107" s="184"/>
      <c r="J107" s="185">
        <f>ROUND(I107*H107,2)</f>
        <v>0</v>
      </c>
      <c r="K107" s="181" t="s">
        <v>145</v>
      </c>
      <c r="L107" s="40"/>
      <c r="M107" s="186" t="s">
        <v>19</v>
      </c>
      <c r="N107" s="187" t="s">
        <v>44</v>
      </c>
      <c r="O107" s="65"/>
      <c r="P107" s="188">
        <f>O107*H107</f>
        <v>0</v>
      </c>
      <c r="Q107" s="188">
        <v>3.0000000000000001E-5</v>
      </c>
      <c r="R107" s="188">
        <f>Q107*H107</f>
        <v>7.2000000000000005E-4</v>
      </c>
      <c r="S107" s="188">
        <v>0</v>
      </c>
      <c r="T107" s="189">
        <f>S107*H107</f>
        <v>0</v>
      </c>
      <c r="U107" s="35"/>
      <c r="V107" s="35"/>
      <c r="W107" s="35"/>
      <c r="X107" s="35"/>
      <c r="Y107" s="35"/>
      <c r="Z107" s="35"/>
      <c r="AA107" s="35"/>
      <c r="AB107" s="35"/>
      <c r="AC107" s="35"/>
      <c r="AD107" s="35"/>
      <c r="AE107" s="35"/>
      <c r="AR107" s="190" t="s">
        <v>146</v>
      </c>
      <c r="AT107" s="190" t="s">
        <v>141</v>
      </c>
      <c r="AU107" s="190" t="s">
        <v>82</v>
      </c>
      <c r="AY107" s="18" t="s">
        <v>139</v>
      </c>
      <c r="BE107" s="191">
        <f>IF(N107="základní",J107,0)</f>
        <v>0</v>
      </c>
      <c r="BF107" s="191">
        <f>IF(N107="snížená",J107,0)</f>
        <v>0</v>
      </c>
      <c r="BG107" s="191">
        <f>IF(N107="zákl. přenesená",J107,0)</f>
        <v>0</v>
      </c>
      <c r="BH107" s="191">
        <f>IF(N107="sníž. přenesená",J107,0)</f>
        <v>0</v>
      </c>
      <c r="BI107" s="191">
        <f>IF(N107="nulová",J107,0)</f>
        <v>0</v>
      </c>
      <c r="BJ107" s="18" t="s">
        <v>80</v>
      </c>
      <c r="BK107" s="191">
        <f>ROUND(I107*H107,2)</f>
        <v>0</v>
      </c>
      <c r="BL107" s="18" t="s">
        <v>146</v>
      </c>
      <c r="BM107" s="190" t="s">
        <v>1312</v>
      </c>
    </row>
    <row r="108" spans="1:65" s="2" customFormat="1" ht="19.5">
      <c r="A108" s="35"/>
      <c r="B108" s="36"/>
      <c r="C108" s="37"/>
      <c r="D108" s="192" t="s">
        <v>148</v>
      </c>
      <c r="E108" s="37"/>
      <c r="F108" s="193" t="s">
        <v>169</v>
      </c>
      <c r="G108" s="37"/>
      <c r="H108" s="37"/>
      <c r="I108" s="194"/>
      <c r="J108" s="37"/>
      <c r="K108" s="37"/>
      <c r="L108" s="40"/>
      <c r="M108" s="195"/>
      <c r="N108" s="196"/>
      <c r="O108" s="65"/>
      <c r="P108" s="65"/>
      <c r="Q108" s="65"/>
      <c r="R108" s="65"/>
      <c r="S108" s="65"/>
      <c r="T108" s="66"/>
      <c r="U108" s="35"/>
      <c r="V108" s="35"/>
      <c r="W108" s="35"/>
      <c r="X108" s="35"/>
      <c r="Y108" s="35"/>
      <c r="Z108" s="35"/>
      <c r="AA108" s="35"/>
      <c r="AB108" s="35"/>
      <c r="AC108" s="35"/>
      <c r="AD108" s="35"/>
      <c r="AE108" s="35"/>
      <c r="AT108" s="18" t="s">
        <v>148</v>
      </c>
      <c r="AU108" s="18" t="s">
        <v>82</v>
      </c>
    </row>
    <row r="109" spans="1:65" s="2" customFormat="1" ht="11.25">
      <c r="A109" s="35"/>
      <c r="B109" s="36"/>
      <c r="C109" s="37"/>
      <c r="D109" s="197" t="s">
        <v>150</v>
      </c>
      <c r="E109" s="37"/>
      <c r="F109" s="198" t="s">
        <v>170</v>
      </c>
      <c r="G109" s="37"/>
      <c r="H109" s="37"/>
      <c r="I109" s="194"/>
      <c r="J109" s="37"/>
      <c r="K109" s="37"/>
      <c r="L109" s="40"/>
      <c r="M109" s="195"/>
      <c r="N109" s="196"/>
      <c r="O109" s="65"/>
      <c r="P109" s="65"/>
      <c r="Q109" s="65"/>
      <c r="R109" s="65"/>
      <c r="S109" s="65"/>
      <c r="T109" s="66"/>
      <c r="U109" s="35"/>
      <c r="V109" s="35"/>
      <c r="W109" s="35"/>
      <c r="X109" s="35"/>
      <c r="Y109" s="35"/>
      <c r="Z109" s="35"/>
      <c r="AA109" s="35"/>
      <c r="AB109" s="35"/>
      <c r="AC109" s="35"/>
      <c r="AD109" s="35"/>
      <c r="AE109" s="35"/>
      <c r="AT109" s="18" t="s">
        <v>150</v>
      </c>
      <c r="AU109" s="18" t="s">
        <v>82</v>
      </c>
    </row>
    <row r="110" spans="1:65" s="13" customFormat="1" ht="11.25">
      <c r="B110" s="199"/>
      <c r="C110" s="200"/>
      <c r="D110" s="192" t="s">
        <v>152</v>
      </c>
      <c r="E110" s="201" t="s">
        <v>19</v>
      </c>
      <c r="F110" s="202" t="s">
        <v>171</v>
      </c>
      <c r="G110" s="200"/>
      <c r="H110" s="201" t="s">
        <v>19</v>
      </c>
      <c r="I110" s="203"/>
      <c r="J110" s="200"/>
      <c r="K110" s="200"/>
      <c r="L110" s="204"/>
      <c r="M110" s="205"/>
      <c r="N110" s="206"/>
      <c r="O110" s="206"/>
      <c r="P110" s="206"/>
      <c r="Q110" s="206"/>
      <c r="R110" s="206"/>
      <c r="S110" s="206"/>
      <c r="T110" s="207"/>
      <c r="AT110" s="208" t="s">
        <v>152</v>
      </c>
      <c r="AU110" s="208" t="s">
        <v>82</v>
      </c>
      <c r="AV110" s="13" t="s">
        <v>80</v>
      </c>
      <c r="AW110" s="13" t="s">
        <v>35</v>
      </c>
      <c r="AX110" s="13" t="s">
        <v>73</v>
      </c>
      <c r="AY110" s="208" t="s">
        <v>139</v>
      </c>
    </row>
    <row r="111" spans="1:65" s="14" customFormat="1" ht="11.25">
      <c r="B111" s="209"/>
      <c r="C111" s="210"/>
      <c r="D111" s="192" t="s">
        <v>152</v>
      </c>
      <c r="E111" s="211" t="s">
        <v>19</v>
      </c>
      <c r="F111" s="212" t="s">
        <v>347</v>
      </c>
      <c r="G111" s="210"/>
      <c r="H111" s="213">
        <v>24</v>
      </c>
      <c r="I111" s="214"/>
      <c r="J111" s="210"/>
      <c r="K111" s="210"/>
      <c r="L111" s="215"/>
      <c r="M111" s="216"/>
      <c r="N111" s="217"/>
      <c r="O111" s="217"/>
      <c r="P111" s="217"/>
      <c r="Q111" s="217"/>
      <c r="R111" s="217"/>
      <c r="S111" s="217"/>
      <c r="T111" s="218"/>
      <c r="AT111" s="219" t="s">
        <v>152</v>
      </c>
      <c r="AU111" s="219" t="s">
        <v>82</v>
      </c>
      <c r="AV111" s="14" t="s">
        <v>82</v>
      </c>
      <c r="AW111" s="14" t="s">
        <v>35</v>
      </c>
      <c r="AX111" s="14" t="s">
        <v>73</v>
      </c>
      <c r="AY111" s="219" t="s">
        <v>139</v>
      </c>
    </row>
    <row r="112" spans="1:65" s="15" customFormat="1" ht="11.25">
      <c r="B112" s="220"/>
      <c r="C112" s="221"/>
      <c r="D112" s="192" t="s">
        <v>152</v>
      </c>
      <c r="E112" s="222" t="s">
        <v>19</v>
      </c>
      <c r="F112" s="223" t="s">
        <v>155</v>
      </c>
      <c r="G112" s="221"/>
      <c r="H112" s="224">
        <v>24</v>
      </c>
      <c r="I112" s="225"/>
      <c r="J112" s="221"/>
      <c r="K112" s="221"/>
      <c r="L112" s="226"/>
      <c r="M112" s="227"/>
      <c r="N112" s="228"/>
      <c r="O112" s="228"/>
      <c r="P112" s="228"/>
      <c r="Q112" s="228"/>
      <c r="R112" s="228"/>
      <c r="S112" s="228"/>
      <c r="T112" s="229"/>
      <c r="AT112" s="230" t="s">
        <v>152</v>
      </c>
      <c r="AU112" s="230" t="s">
        <v>82</v>
      </c>
      <c r="AV112" s="15" t="s">
        <v>146</v>
      </c>
      <c r="AW112" s="15" t="s">
        <v>35</v>
      </c>
      <c r="AX112" s="15" t="s">
        <v>80</v>
      </c>
      <c r="AY112" s="230" t="s">
        <v>139</v>
      </c>
    </row>
    <row r="113" spans="1:65" s="2" customFormat="1" ht="24.2" customHeight="1">
      <c r="A113" s="35"/>
      <c r="B113" s="36"/>
      <c r="C113" s="179" t="s">
        <v>164</v>
      </c>
      <c r="D113" s="179" t="s">
        <v>141</v>
      </c>
      <c r="E113" s="180" t="s">
        <v>173</v>
      </c>
      <c r="F113" s="181" t="s">
        <v>174</v>
      </c>
      <c r="G113" s="182" t="s">
        <v>175</v>
      </c>
      <c r="H113" s="183">
        <v>14</v>
      </c>
      <c r="I113" s="184"/>
      <c r="J113" s="185">
        <f>ROUND(I113*H113,2)</f>
        <v>0</v>
      </c>
      <c r="K113" s="181" t="s">
        <v>145</v>
      </c>
      <c r="L113" s="40"/>
      <c r="M113" s="186" t="s">
        <v>19</v>
      </c>
      <c r="N113" s="187" t="s">
        <v>44</v>
      </c>
      <c r="O113" s="65"/>
      <c r="P113" s="188">
        <f>O113*H113</f>
        <v>0</v>
      </c>
      <c r="Q113" s="188">
        <v>0</v>
      </c>
      <c r="R113" s="188">
        <f>Q113*H113</f>
        <v>0</v>
      </c>
      <c r="S113" s="188">
        <v>0</v>
      </c>
      <c r="T113" s="189">
        <f>S113*H113</f>
        <v>0</v>
      </c>
      <c r="U113" s="35"/>
      <c r="V113" s="35"/>
      <c r="W113" s="35"/>
      <c r="X113" s="35"/>
      <c r="Y113" s="35"/>
      <c r="Z113" s="35"/>
      <c r="AA113" s="35"/>
      <c r="AB113" s="35"/>
      <c r="AC113" s="35"/>
      <c r="AD113" s="35"/>
      <c r="AE113" s="35"/>
      <c r="AR113" s="190" t="s">
        <v>146</v>
      </c>
      <c r="AT113" s="190" t="s">
        <v>141</v>
      </c>
      <c r="AU113" s="190" t="s">
        <v>82</v>
      </c>
      <c r="AY113" s="18" t="s">
        <v>139</v>
      </c>
      <c r="BE113" s="191">
        <f>IF(N113="základní",J113,0)</f>
        <v>0</v>
      </c>
      <c r="BF113" s="191">
        <f>IF(N113="snížená",J113,0)</f>
        <v>0</v>
      </c>
      <c r="BG113" s="191">
        <f>IF(N113="zákl. přenesená",J113,0)</f>
        <v>0</v>
      </c>
      <c r="BH113" s="191">
        <f>IF(N113="sníž. přenesená",J113,0)</f>
        <v>0</v>
      </c>
      <c r="BI113" s="191">
        <f>IF(N113="nulová",J113,0)</f>
        <v>0</v>
      </c>
      <c r="BJ113" s="18" t="s">
        <v>80</v>
      </c>
      <c r="BK113" s="191">
        <f>ROUND(I113*H113,2)</f>
        <v>0</v>
      </c>
      <c r="BL113" s="18" t="s">
        <v>146</v>
      </c>
      <c r="BM113" s="190" t="s">
        <v>1313</v>
      </c>
    </row>
    <row r="114" spans="1:65" s="2" customFormat="1" ht="19.5">
      <c r="A114" s="35"/>
      <c r="B114" s="36"/>
      <c r="C114" s="37"/>
      <c r="D114" s="192" t="s">
        <v>148</v>
      </c>
      <c r="E114" s="37"/>
      <c r="F114" s="193" t="s">
        <v>177</v>
      </c>
      <c r="G114" s="37"/>
      <c r="H114" s="37"/>
      <c r="I114" s="194"/>
      <c r="J114" s="37"/>
      <c r="K114" s="37"/>
      <c r="L114" s="40"/>
      <c r="M114" s="195"/>
      <c r="N114" s="196"/>
      <c r="O114" s="65"/>
      <c r="P114" s="65"/>
      <c r="Q114" s="65"/>
      <c r="R114" s="65"/>
      <c r="S114" s="65"/>
      <c r="T114" s="66"/>
      <c r="U114" s="35"/>
      <c r="V114" s="35"/>
      <c r="W114" s="35"/>
      <c r="X114" s="35"/>
      <c r="Y114" s="35"/>
      <c r="Z114" s="35"/>
      <c r="AA114" s="35"/>
      <c r="AB114" s="35"/>
      <c r="AC114" s="35"/>
      <c r="AD114" s="35"/>
      <c r="AE114" s="35"/>
      <c r="AT114" s="18" t="s">
        <v>148</v>
      </c>
      <c r="AU114" s="18" t="s">
        <v>82</v>
      </c>
    </row>
    <row r="115" spans="1:65" s="2" customFormat="1" ht="11.25">
      <c r="A115" s="35"/>
      <c r="B115" s="36"/>
      <c r="C115" s="37"/>
      <c r="D115" s="197" t="s">
        <v>150</v>
      </c>
      <c r="E115" s="37"/>
      <c r="F115" s="198" t="s">
        <v>178</v>
      </c>
      <c r="G115" s="37"/>
      <c r="H115" s="37"/>
      <c r="I115" s="194"/>
      <c r="J115" s="37"/>
      <c r="K115" s="37"/>
      <c r="L115" s="40"/>
      <c r="M115" s="195"/>
      <c r="N115" s="196"/>
      <c r="O115" s="65"/>
      <c r="P115" s="65"/>
      <c r="Q115" s="65"/>
      <c r="R115" s="65"/>
      <c r="S115" s="65"/>
      <c r="T115" s="66"/>
      <c r="U115" s="35"/>
      <c r="V115" s="35"/>
      <c r="W115" s="35"/>
      <c r="X115" s="35"/>
      <c r="Y115" s="35"/>
      <c r="Z115" s="35"/>
      <c r="AA115" s="35"/>
      <c r="AB115" s="35"/>
      <c r="AC115" s="35"/>
      <c r="AD115" s="35"/>
      <c r="AE115" s="35"/>
      <c r="AT115" s="18" t="s">
        <v>150</v>
      </c>
      <c r="AU115" s="18" t="s">
        <v>82</v>
      </c>
    </row>
    <row r="116" spans="1:65" s="14" customFormat="1" ht="11.25">
      <c r="B116" s="209"/>
      <c r="C116" s="210"/>
      <c r="D116" s="192" t="s">
        <v>152</v>
      </c>
      <c r="E116" s="211" t="s">
        <v>19</v>
      </c>
      <c r="F116" s="212" t="s">
        <v>264</v>
      </c>
      <c r="G116" s="210"/>
      <c r="H116" s="213">
        <v>14</v>
      </c>
      <c r="I116" s="214"/>
      <c r="J116" s="210"/>
      <c r="K116" s="210"/>
      <c r="L116" s="215"/>
      <c r="M116" s="216"/>
      <c r="N116" s="217"/>
      <c r="O116" s="217"/>
      <c r="P116" s="217"/>
      <c r="Q116" s="217"/>
      <c r="R116" s="217"/>
      <c r="S116" s="217"/>
      <c r="T116" s="218"/>
      <c r="AT116" s="219" t="s">
        <v>152</v>
      </c>
      <c r="AU116" s="219" t="s">
        <v>82</v>
      </c>
      <c r="AV116" s="14" t="s">
        <v>82</v>
      </c>
      <c r="AW116" s="14" t="s">
        <v>35</v>
      </c>
      <c r="AX116" s="14" t="s">
        <v>73</v>
      </c>
      <c r="AY116" s="219" t="s">
        <v>139</v>
      </c>
    </row>
    <row r="117" spans="1:65" s="15" customFormat="1" ht="11.25">
      <c r="B117" s="220"/>
      <c r="C117" s="221"/>
      <c r="D117" s="192" t="s">
        <v>152</v>
      </c>
      <c r="E117" s="222" t="s">
        <v>19</v>
      </c>
      <c r="F117" s="223" t="s">
        <v>155</v>
      </c>
      <c r="G117" s="221"/>
      <c r="H117" s="224">
        <v>14</v>
      </c>
      <c r="I117" s="225"/>
      <c r="J117" s="221"/>
      <c r="K117" s="221"/>
      <c r="L117" s="226"/>
      <c r="M117" s="227"/>
      <c r="N117" s="228"/>
      <c r="O117" s="228"/>
      <c r="P117" s="228"/>
      <c r="Q117" s="228"/>
      <c r="R117" s="228"/>
      <c r="S117" s="228"/>
      <c r="T117" s="229"/>
      <c r="AT117" s="230" t="s">
        <v>152</v>
      </c>
      <c r="AU117" s="230" t="s">
        <v>82</v>
      </c>
      <c r="AV117" s="15" t="s">
        <v>146</v>
      </c>
      <c r="AW117" s="15" t="s">
        <v>35</v>
      </c>
      <c r="AX117" s="15" t="s">
        <v>80</v>
      </c>
      <c r="AY117" s="230" t="s">
        <v>139</v>
      </c>
    </row>
    <row r="118" spans="1:65" s="2" customFormat="1" ht="24.2" customHeight="1">
      <c r="A118" s="35"/>
      <c r="B118" s="36"/>
      <c r="C118" s="179" t="s">
        <v>146</v>
      </c>
      <c r="D118" s="179" t="s">
        <v>141</v>
      </c>
      <c r="E118" s="180" t="s">
        <v>181</v>
      </c>
      <c r="F118" s="181" t="s">
        <v>182</v>
      </c>
      <c r="G118" s="182" t="s">
        <v>158</v>
      </c>
      <c r="H118" s="183">
        <v>16</v>
      </c>
      <c r="I118" s="184"/>
      <c r="J118" s="185">
        <f>ROUND(I118*H118,2)</f>
        <v>0</v>
      </c>
      <c r="K118" s="181" t="s">
        <v>145</v>
      </c>
      <c r="L118" s="40"/>
      <c r="M118" s="186" t="s">
        <v>19</v>
      </c>
      <c r="N118" s="187" t="s">
        <v>44</v>
      </c>
      <c r="O118" s="65"/>
      <c r="P118" s="188">
        <f>O118*H118</f>
        <v>0</v>
      </c>
      <c r="Q118" s="188">
        <v>3.6900000000000002E-2</v>
      </c>
      <c r="R118" s="188">
        <f>Q118*H118</f>
        <v>0.59040000000000004</v>
      </c>
      <c r="S118" s="188">
        <v>0</v>
      </c>
      <c r="T118" s="189">
        <f>S118*H118</f>
        <v>0</v>
      </c>
      <c r="U118" s="35"/>
      <c r="V118" s="35"/>
      <c r="W118" s="35"/>
      <c r="X118" s="35"/>
      <c r="Y118" s="35"/>
      <c r="Z118" s="35"/>
      <c r="AA118" s="35"/>
      <c r="AB118" s="35"/>
      <c r="AC118" s="35"/>
      <c r="AD118" s="35"/>
      <c r="AE118" s="35"/>
      <c r="AR118" s="190" t="s">
        <v>146</v>
      </c>
      <c r="AT118" s="190" t="s">
        <v>141</v>
      </c>
      <c r="AU118" s="190" t="s">
        <v>82</v>
      </c>
      <c r="AY118" s="18" t="s">
        <v>139</v>
      </c>
      <c r="BE118" s="191">
        <f>IF(N118="základní",J118,0)</f>
        <v>0</v>
      </c>
      <c r="BF118" s="191">
        <f>IF(N118="snížená",J118,0)</f>
        <v>0</v>
      </c>
      <c r="BG118" s="191">
        <f>IF(N118="zákl. přenesená",J118,0)</f>
        <v>0</v>
      </c>
      <c r="BH118" s="191">
        <f>IF(N118="sníž. přenesená",J118,0)</f>
        <v>0</v>
      </c>
      <c r="BI118" s="191">
        <f>IF(N118="nulová",J118,0)</f>
        <v>0</v>
      </c>
      <c r="BJ118" s="18" t="s">
        <v>80</v>
      </c>
      <c r="BK118" s="191">
        <f>ROUND(I118*H118,2)</f>
        <v>0</v>
      </c>
      <c r="BL118" s="18" t="s">
        <v>146</v>
      </c>
      <c r="BM118" s="190" t="s">
        <v>1314</v>
      </c>
    </row>
    <row r="119" spans="1:65" s="2" customFormat="1" ht="58.5">
      <c r="A119" s="35"/>
      <c r="B119" s="36"/>
      <c r="C119" s="37"/>
      <c r="D119" s="192" t="s">
        <v>148</v>
      </c>
      <c r="E119" s="37"/>
      <c r="F119" s="193" t="s">
        <v>184</v>
      </c>
      <c r="G119" s="37"/>
      <c r="H119" s="37"/>
      <c r="I119" s="194"/>
      <c r="J119" s="37"/>
      <c r="K119" s="37"/>
      <c r="L119" s="40"/>
      <c r="M119" s="195"/>
      <c r="N119" s="196"/>
      <c r="O119" s="65"/>
      <c r="P119" s="65"/>
      <c r="Q119" s="65"/>
      <c r="R119" s="65"/>
      <c r="S119" s="65"/>
      <c r="T119" s="66"/>
      <c r="U119" s="35"/>
      <c r="V119" s="35"/>
      <c r="W119" s="35"/>
      <c r="X119" s="35"/>
      <c r="Y119" s="35"/>
      <c r="Z119" s="35"/>
      <c r="AA119" s="35"/>
      <c r="AB119" s="35"/>
      <c r="AC119" s="35"/>
      <c r="AD119" s="35"/>
      <c r="AE119" s="35"/>
      <c r="AT119" s="18" t="s">
        <v>148</v>
      </c>
      <c r="AU119" s="18" t="s">
        <v>82</v>
      </c>
    </row>
    <row r="120" spans="1:65" s="2" customFormat="1" ht="11.25">
      <c r="A120" s="35"/>
      <c r="B120" s="36"/>
      <c r="C120" s="37"/>
      <c r="D120" s="197" t="s">
        <v>150</v>
      </c>
      <c r="E120" s="37"/>
      <c r="F120" s="198" t="s">
        <v>185</v>
      </c>
      <c r="G120" s="37"/>
      <c r="H120" s="37"/>
      <c r="I120" s="194"/>
      <c r="J120" s="37"/>
      <c r="K120" s="37"/>
      <c r="L120" s="40"/>
      <c r="M120" s="195"/>
      <c r="N120" s="196"/>
      <c r="O120" s="65"/>
      <c r="P120" s="65"/>
      <c r="Q120" s="65"/>
      <c r="R120" s="65"/>
      <c r="S120" s="65"/>
      <c r="T120" s="66"/>
      <c r="U120" s="35"/>
      <c r="V120" s="35"/>
      <c r="W120" s="35"/>
      <c r="X120" s="35"/>
      <c r="Y120" s="35"/>
      <c r="Z120" s="35"/>
      <c r="AA120" s="35"/>
      <c r="AB120" s="35"/>
      <c r="AC120" s="35"/>
      <c r="AD120" s="35"/>
      <c r="AE120" s="35"/>
      <c r="AT120" s="18" t="s">
        <v>150</v>
      </c>
      <c r="AU120" s="18" t="s">
        <v>82</v>
      </c>
    </row>
    <row r="121" spans="1:65" s="13" customFormat="1" ht="22.5">
      <c r="B121" s="199"/>
      <c r="C121" s="200"/>
      <c r="D121" s="192" t="s">
        <v>152</v>
      </c>
      <c r="E121" s="201" t="s">
        <v>19</v>
      </c>
      <c r="F121" s="202" t="s">
        <v>1315</v>
      </c>
      <c r="G121" s="200"/>
      <c r="H121" s="201" t="s">
        <v>19</v>
      </c>
      <c r="I121" s="203"/>
      <c r="J121" s="200"/>
      <c r="K121" s="200"/>
      <c r="L121" s="204"/>
      <c r="M121" s="205"/>
      <c r="N121" s="206"/>
      <c r="O121" s="206"/>
      <c r="P121" s="206"/>
      <c r="Q121" s="206"/>
      <c r="R121" s="206"/>
      <c r="S121" s="206"/>
      <c r="T121" s="207"/>
      <c r="AT121" s="208" t="s">
        <v>152</v>
      </c>
      <c r="AU121" s="208" t="s">
        <v>82</v>
      </c>
      <c r="AV121" s="13" t="s">
        <v>80</v>
      </c>
      <c r="AW121" s="13" t="s">
        <v>35</v>
      </c>
      <c r="AX121" s="13" t="s">
        <v>73</v>
      </c>
      <c r="AY121" s="208" t="s">
        <v>139</v>
      </c>
    </row>
    <row r="122" spans="1:65" s="14" customFormat="1" ht="11.25">
      <c r="B122" s="209"/>
      <c r="C122" s="210"/>
      <c r="D122" s="192" t="s">
        <v>152</v>
      </c>
      <c r="E122" s="211" t="s">
        <v>19</v>
      </c>
      <c r="F122" s="212" t="s">
        <v>1316</v>
      </c>
      <c r="G122" s="210"/>
      <c r="H122" s="213">
        <v>8</v>
      </c>
      <c r="I122" s="214"/>
      <c r="J122" s="210"/>
      <c r="K122" s="210"/>
      <c r="L122" s="215"/>
      <c r="M122" s="216"/>
      <c r="N122" s="217"/>
      <c r="O122" s="217"/>
      <c r="P122" s="217"/>
      <c r="Q122" s="217"/>
      <c r="R122" s="217"/>
      <c r="S122" s="217"/>
      <c r="T122" s="218"/>
      <c r="AT122" s="219" t="s">
        <v>152</v>
      </c>
      <c r="AU122" s="219" t="s">
        <v>82</v>
      </c>
      <c r="AV122" s="14" t="s">
        <v>82</v>
      </c>
      <c r="AW122" s="14" t="s">
        <v>35</v>
      </c>
      <c r="AX122" s="14" t="s">
        <v>73</v>
      </c>
      <c r="AY122" s="219" t="s">
        <v>139</v>
      </c>
    </row>
    <row r="123" spans="1:65" s="14" customFormat="1" ht="11.25">
      <c r="B123" s="209"/>
      <c r="C123" s="210"/>
      <c r="D123" s="192" t="s">
        <v>152</v>
      </c>
      <c r="E123" s="211" t="s">
        <v>19</v>
      </c>
      <c r="F123" s="212" t="s">
        <v>1317</v>
      </c>
      <c r="G123" s="210"/>
      <c r="H123" s="213">
        <v>8</v>
      </c>
      <c r="I123" s="214"/>
      <c r="J123" s="210"/>
      <c r="K123" s="210"/>
      <c r="L123" s="215"/>
      <c r="M123" s="216"/>
      <c r="N123" s="217"/>
      <c r="O123" s="217"/>
      <c r="P123" s="217"/>
      <c r="Q123" s="217"/>
      <c r="R123" s="217"/>
      <c r="S123" s="217"/>
      <c r="T123" s="218"/>
      <c r="AT123" s="219" t="s">
        <v>152</v>
      </c>
      <c r="AU123" s="219" t="s">
        <v>82</v>
      </c>
      <c r="AV123" s="14" t="s">
        <v>82</v>
      </c>
      <c r="AW123" s="14" t="s">
        <v>35</v>
      </c>
      <c r="AX123" s="14" t="s">
        <v>73</v>
      </c>
      <c r="AY123" s="219" t="s">
        <v>139</v>
      </c>
    </row>
    <row r="124" spans="1:65" s="15" customFormat="1" ht="11.25">
      <c r="B124" s="220"/>
      <c r="C124" s="221"/>
      <c r="D124" s="192" t="s">
        <v>152</v>
      </c>
      <c r="E124" s="222" t="s">
        <v>19</v>
      </c>
      <c r="F124" s="223" t="s">
        <v>155</v>
      </c>
      <c r="G124" s="221"/>
      <c r="H124" s="224">
        <v>16</v>
      </c>
      <c r="I124" s="225"/>
      <c r="J124" s="221"/>
      <c r="K124" s="221"/>
      <c r="L124" s="226"/>
      <c r="M124" s="227"/>
      <c r="N124" s="228"/>
      <c r="O124" s="228"/>
      <c r="P124" s="228"/>
      <c r="Q124" s="228"/>
      <c r="R124" s="228"/>
      <c r="S124" s="228"/>
      <c r="T124" s="229"/>
      <c r="AT124" s="230" t="s">
        <v>152</v>
      </c>
      <c r="AU124" s="230" t="s">
        <v>82</v>
      </c>
      <c r="AV124" s="15" t="s">
        <v>146</v>
      </c>
      <c r="AW124" s="15" t="s">
        <v>35</v>
      </c>
      <c r="AX124" s="15" t="s">
        <v>80</v>
      </c>
      <c r="AY124" s="230" t="s">
        <v>139</v>
      </c>
    </row>
    <row r="125" spans="1:65" s="2" customFormat="1" ht="24.2" customHeight="1">
      <c r="A125" s="35"/>
      <c r="B125" s="36"/>
      <c r="C125" s="179" t="s">
        <v>180</v>
      </c>
      <c r="D125" s="179" t="s">
        <v>141</v>
      </c>
      <c r="E125" s="180" t="s">
        <v>1318</v>
      </c>
      <c r="F125" s="181" t="s">
        <v>1319</v>
      </c>
      <c r="G125" s="182" t="s">
        <v>144</v>
      </c>
      <c r="H125" s="183">
        <v>46.8</v>
      </c>
      <c r="I125" s="184"/>
      <c r="J125" s="185">
        <f>ROUND(I125*H125,2)</f>
        <v>0</v>
      </c>
      <c r="K125" s="181" t="s">
        <v>145</v>
      </c>
      <c r="L125" s="40"/>
      <c r="M125" s="186" t="s">
        <v>19</v>
      </c>
      <c r="N125" s="187" t="s">
        <v>44</v>
      </c>
      <c r="O125" s="65"/>
      <c r="P125" s="188">
        <f>O125*H125</f>
        <v>0</v>
      </c>
      <c r="Q125" s="188">
        <v>0</v>
      </c>
      <c r="R125" s="188">
        <f>Q125*H125</f>
        <v>0</v>
      </c>
      <c r="S125" s="188">
        <v>0</v>
      </c>
      <c r="T125" s="189">
        <f>S125*H125</f>
        <v>0</v>
      </c>
      <c r="U125" s="35"/>
      <c r="V125" s="35"/>
      <c r="W125" s="35"/>
      <c r="X125" s="35"/>
      <c r="Y125" s="35"/>
      <c r="Z125" s="35"/>
      <c r="AA125" s="35"/>
      <c r="AB125" s="35"/>
      <c r="AC125" s="35"/>
      <c r="AD125" s="35"/>
      <c r="AE125" s="35"/>
      <c r="AR125" s="190" t="s">
        <v>146</v>
      </c>
      <c r="AT125" s="190" t="s">
        <v>141</v>
      </c>
      <c r="AU125" s="190" t="s">
        <v>82</v>
      </c>
      <c r="AY125" s="18" t="s">
        <v>139</v>
      </c>
      <c r="BE125" s="191">
        <f>IF(N125="základní",J125,0)</f>
        <v>0</v>
      </c>
      <c r="BF125" s="191">
        <f>IF(N125="snížená",J125,0)</f>
        <v>0</v>
      </c>
      <c r="BG125" s="191">
        <f>IF(N125="zákl. přenesená",J125,0)</f>
        <v>0</v>
      </c>
      <c r="BH125" s="191">
        <f>IF(N125="sníž. přenesená",J125,0)</f>
        <v>0</v>
      </c>
      <c r="BI125" s="191">
        <f>IF(N125="nulová",J125,0)</f>
        <v>0</v>
      </c>
      <c r="BJ125" s="18" t="s">
        <v>80</v>
      </c>
      <c r="BK125" s="191">
        <f>ROUND(I125*H125,2)</f>
        <v>0</v>
      </c>
      <c r="BL125" s="18" t="s">
        <v>146</v>
      </c>
      <c r="BM125" s="190" t="s">
        <v>1320</v>
      </c>
    </row>
    <row r="126" spans="1:65" s="2" customFormat="1" ht="19.5">
      <c r="A126" s="35"/>
      <c r="B126" s="36"/>
      <c r="C126" s="37"/>
      <c r="D126" s="192" t="s">
        <v>148</v>
      </c>
      <c r="E126" s="37"/>
      <c r="F126" s="193" t="s">
        <v>1321</v>
      </c>
      <c r="G126" s="37"/>
      <c r="H126" s="37"/>
      <c r="I126" s="194"/>
      <c r="J126" s="37"/>
      <c r="K126" s="37"/>
      <c r="L126" s="40"/>
      <c r="M126" s="195"/>
      <c r="N126" s="196"/>
      <c r="O126" s="65"/>
      <c r="P126" s="65"/>
      <c r="Q126" s="65"/>
      <c r="R126" s="65"/>
      <c r="S126" s="65"/>
      <c r="T126" s="66"/>
      <c r="U126" s="35"/>
      <c r="V126" s="35"/>
      <c r="W126" s="35"/>
      <c r="X126" s="35"/>
      <c r="Y126" s="35"/>
      <c r="Z126" s="35"/>
      <c r="AA126" s="35"/>
      <c r="AB126" s="35"/>
      <c r="AC126" s="35"/>
      <c r="AD126" s="35"/>
      <c r="AE126" s="35"/>
      <c r="AT126" s="18" t="s">
        <v>148</v>
      </c>
      <c r="AU126" s="18" t="s">
        <v>82</v>
      </c>
    </row>
    <row r="127" spans="1:65" s="2" customFormat="1" ht="11.25">
      <c r="A127" s="35"/>
      <c r="B127" s="36"/>
      <c r="C127" s="37"/>
      <c r="D127" s="197" t="s">
        <v>150</v>
      </c>
      <c r="E127" s="37"/>
      <c r="F127" s="198" t="s">
        <v>1322</v>
      </c>
      <c r="G127" s="37"/>
      <c r="H127" s="37"/>
      <c r="I127" s="194"/>
      <c r="J127" s="37"/>
      <c r="K127" s="37"/>
      <c r="L127" s="40"/>
      <c r="M127" s="195"/>
      <c r="N127" s="196"/>
      <c r="O127" s="65"/>
      <c r="P127" s="65"/>
      <c r="Q127" s="65"/>
      <c r="R127" s="65"/>
      <c r="S127" s="65"/>
      <c r="T127" s="66"/>
      <c r="U127" s="35"/>
      <c r="V127" s="35"/>
      <c r="W127" s="35"/>
      <c r="X127" s="35"/>
      <c r="Y127" s="35"/>
      <c r="Z127" s="35"/>
      <c r="AA127" s="35"/>
      <c r="AB127" s="35"/>
      <c r="AC127" s="35"/>
      <c r="AD127" s="35"/>
      <c r="AE127" s="35"/>
      <c r="AT127" s="18" t="s">
        <v>150</v>
      </c>
      <c r="AU127" s="18" t="s">
        <v>82</v>
      </c>
    </row>
    <row r="128" spans="1:65" s="13" customFormat="1" ht="11.25">
      <c r="B128" s="199"/>
      <c r="C128" s="200"/>
      <c r="D128" s="192" t="s">
        <v>152</v>
      </c>
      <c r="E128" s="201" t="s">
        <v>19</v>
      </c>
      <c r="F128" s="202" t="s">
        <v>195</v>
      </c>
      <c r="G128" s="200"/>
      <c r="H128" s="201" t="s">
        <v>19</v>
      </c>
      <c r="I128" s="203"/>
      <c r="J128" s="200"/>
      <c r="K128" s="200"/>
      <c r="L128" s="204"/>
      <c r="M128" s="205"/>
      <c r="N128" s="206"/>
      <c r="O128" s="206"/>
      <c r="P128" s="206"/>
      <c r="Q128" s="206"/>
      <c r="R128" s="206"/>
      <c r="S128" s="206"/>
      <c r="T128" s="207"/>
      <c r="AT128" s="208" t="s">
        <v>152</v>
      </c>
      <c r="AU128" s="208" t="s">
        <v>82</v>
      </c>
      <c r="AV128" s="13" t="s">
        <v>80</v>
      </c>
      <c r="AW128" s="13" t="s">
        <v>35</v>
      </c>
      <c r="AX128" s="13" t="s">
        <v>73</v>
      </c>
      <c r="AY128" s="208" t="s">
        <v>139</v>
      </c>
    </row>
    <row r="129" spans="1:65" s="14" customFormat="1" ht="11.25">
      <c r="B129" s="209"/>
      <c r="C129" s="210"/>
      <c r="D129" s="192" t="s">
        <v>152</v>
      </c>
      <c r="E129" s="211" t="s">
        <v>19</v>
      </c>
      <c r="F129" s="212" t="s">
        <v>1323</v>
      </c>
      <c r="G129" s="210"/>
      <c r="H129" s="213">
        <v>46.8</v>
      </c>
      <c r="I129" s="214"/>
      <c r="J129" s="210"/>
      <c r="K129" s="210"/>
      <c r="L129" s="215"/>
      <c r="M129" s="216"/>
      <c r="N129" s="217"/>
      <c r="O129" s="217"/>
      <c r="P129" s="217"/>
      <c r="Q129" s="217"/>
      <c r="R129" s="217"/>
      <c r="S129" s="217"/>
      <c r="T129" s="218"/>
      <c r="AT129" s="219" t="s">
        <v>152</v>
      </c>
      <c r="AU129" s="219" t="s">
        <v>82</v>
      </c>
      <c r="AV129" s="14" t="s">
        <v>82</v>
      </c>
      <c r="AW129" s="14" t="s">
        <v>35</v>
      </c>
      <c r="AX129" s="14" t="s">
        <v>73</v>
      </c>
      <c r="AY129" s="219" t="s">
        <v>139</v>
      </c>
    </row>
    <row r="130" spans="1:65" s="15" customFormat="1" ht="11.25">
      <c r="B130" s="220"/>
      <c r="C130" s="221"/>
      <c r="D130" s="192" t="s">
        <v>152</v>
      </c>
      <c r="E130" s="222" t="s">
        <v>19</v>
      </c>
      <c r="F130" s="223" t="s">
        <v>155</v>
      </c>
      <c r="G130" s="221"/>
      <c r="H130" s="224">
        <v>46.8</v>
      </c>
      <c r="I130" s="225"/>
      <c r="J130" s="221"/>
      <c r="K130" s="221"/>
      <c r="L130" s="226"/>
      <c r="M130" s="227"/>
      <c r="N130" s="228"/>
      <c r="O130" s="228"/>
      <c r="P130" s="228"/>
      <c r="Q130" s="228"/>
      <c r="R130" s="228"/>
      <c r="S130" s="228"/>
      <c r="T130" s="229"/>
      <c r="AT130" s="230" t="s">
        <v>152</v>
      </c>
      <c r="AU130" s="230" t="s">
        <v>82</v>
      </c>
      <c r="AV130" s="15" t="s">
        <v>146</v>
      </c>
      <c r="AW130" s="15" t="s">
        <v>35</v>
      </c>
      <c r="AX130" s="15" t="s">
        <v>80</v>
      </c>
      <c r="AY130" s="230" t="s">
        <v>139</v>
      </c>
    </row>
    <row r="131" spans="1:65" s="2" customFormat="1" ht="24.2" customHeight="1">
      <c r="A131" s="35"/>
      <c r="B131" s="36"/>
      <c r="C131" s="179" t="s">
        <v>189</v>
      </c>
      <c r="D131" s="179" t="s">
        <v>141</v>
      </c>
      <c r="E131" s="180" t="s">
        <v>1324</v>
      </c>
      <c r="F131" s="181" t="s">
        <v>1325</v>
      </c>
      <c r="G131" s="182" t="s">
        <v>199</v>
      </c>
      <c r="H131" s="183">
        <v>49.988999999999997</v>
      </c>
      <c r="I131" s="184"/>
      <c r="J131" s="185">
        <f>ROUND(I131*H131,2)</f>
        <v>0</v>
      </c>
      <c r="K131" s="181" t="s">
        <v>145</v>
      </c>
      <c r="L131" s="40"/>
      <c r="M131" s="186" t="s">
        <v>19</v>
      </c>
      <c r="N131" s="187" t="s">
        <v>44</v>
      </c>
      <c r="O131" s="65"/>
      <c r="P131" s="188">
        <f>O131*H131</f>
        <v>0</v>
      </c>
      <c r="Q131" s="188">
        <v>0</v>
      </c>
      <c r="R131" s="188">
        <f>Q131*H131</f>
        <v>0</v>
      </c>
      <c r="S131" s="188">
        <v>0</v>
      </c>
      <c r="T131" s="189">
        <f>S131*H131</f>
        <v>0</v>
      </c>
      <c r="U131" s="35"/>
      <c r="V131" s="35"/>
      <c r="W131" s="35"/>
      <c r="X131" s="35"/>
      <c r="Y131" s="35"/>
      <c r="Z131" s="35"/>
      <c r="AA131" s="35"/>
      <c r="AB131" s="35"/>
      <c r="AC131" s="35"/>
      <c r="AD131" s="35"/>
      <c r="AE131" s="35"/>
      <c r="AR131" s="190" t="s">
        <v>146</v>
      </c>
      <c r="AT131" s="190" t="s">
        <v>141</v>
      </c>
      <c r="AU131" s="190" t="s">
        <v>82</v>
      </c>
      <c r="AY131" s="18" t="s">
        <v>139</v>
      </c>
      <c r="BE131" s="191">
        <f>IF(N131="základní",J131,0)</f>
        <v>0</v>
      </c>
      <c r="BF131" s="191">
        <f>IF(N131="snížená",J131,0)</f>
        <v>0</v>
      </c>
      <c r="BG131" s="191">
        <f>IF(N131="zákl. přenesená",J131,0)</f>
        <v>0</v>
      </c>
      <c r="BH131" s="191">
        <f>IF(N131="sníž. přenesená",J131,0)</f>
        <v>0</v>
      </c>
      <c r="BI131" s="191">
        <f>IF(N131="nulová",J131,0)</f>
        <v>0</v>
      </c>
      <c r="BJ131" s="18" t="s">
        <v>80</v>
      </c>
      <c r="BK131" s="191">
        <f>ROUND(I131*H131,2)</f>
        <v>0</v>
      </c>
      <c r="BL131" s="18" t="s">
        <v>146</v>
      </c>
      <c r="BM131" s="190" t="s">
        <v>1326</v>
      </c>
    </row>
    <row r="132" spans="1:65" s="2" customFormat="1" ht="29.25">
      <c r="A132" s="35"/>
      <c r="B132" s="36"/>
      <c r="C132" s="37"/>
      <c r="D132" s="192" t="s">
        <v>148</v>
      </c>
      <c r="E132" s="37"/>
      <c r="F132" s="193" t="s">
        <v>1327</v>
      </c>
      <c r="G132" s="37"/>
      <c r="H132" s="37"/>
      <c r="I132" s="194"/>
      <c r="J132" s="37"/>
      <c r="K132" s="37"/>
      <c r="L132" s="40"/>
      <c r="M132" s="195"/>
      <c r="N132" s="196"/>
      <c r="O132" s="65"/>
      <c r="P132" s="65"/>
      <c r="Q132" s="65"/>
      <c r="R132" s="65"/>
      <c r="S132" s="65"/>
      <c r="T132" s="66"/>
      <c r="U132" s="35"/>
      <c r="V132" s="35"/>
      <c r="W132" s="35"/>
      <c r="X132" s="35"/>
      <c r="Y132" s="35"/>
      <c r="Z132" s="35"/>
      <c r="AA132" s="35"/>
      <c r="AB132" s="35"/>
      <c r="AC132" s="35"/>
      <c r="AD132" s="35"/>
      <c r="AE132" s="35"/>
      <c r="AT132" s="18" t="s">
        <v>148</v>
      </c>
      <c r="AU132" s="18" t="s">
        <v>82</v>
      </c>
    </row>
    <row r="133" spans="1:65" s="2" customFormat="1" ht="11.25">
      <c r="A133" s="35"/>
      <c r="B133" s="36"/>
      <c r="C133" s="37"/>
      <c r="D133" s="197" t="s">
        <v>150</v>
      </c>
      <c r="E133" s="37"/>
      <c r="F133" s="198" t="s">
        <v>1328</v>
      </c>
      <c r="G133" s="37"/>
      <c r="H133" s="37"/>
      <c r="I133" s="194"/>
      <c r="J133" s="37"/>
      <c r="K133" s="37"/>
      <c r="L133" s="40"/>
      <c r="M133" s="195"/>
      <c r="N133" s="196"/>
      <c r="O133" s="65"/>
      <c r="P133" s="65"/>
      <c r="Q133" s="65"/>
      <c r="R133" s="65"/>
      <c r="S133" s="65"/>
      <c r="T133" s="66"/>
      <c r="U133" s="35"/>
      <c r="V133" s="35"/>
      <c r="W133" s="35"/>
      <c r="X133" s="35"/>
      <c r="Y133" s="35"/>
      <c r="Z133" s="35"/>
      <c r="AA133" s="35"/>
      <c r="AB133" s="35"/>
      <c r="AC133" s="35"/>
      <c r="AD133" s="35"/>
      <c r="AE133" s="35"/>
      <c r="AT133" s="18" t="s">
        <v>150</v>
      </c>
      <c r="AU133" s="18" t="s">
        <v>82</v>
      </c>
    </row>
    <row r="134" spans="1:65" s="13" customFormat="1" ht="11.25">
      <c r="B134" s="199"/>
      <c r="C134" s="200"/>
      <c r="D134" s="192" t="s">
        <v>152</v>
      </c>
      <c r="E134" s="201" t="s">
        <v>19</v>
      </c>
      <c r="F134" s="202" t="s">
        <v>1329</v>
      </c>
      <c r="G134" s="200"/>
      <c r="H134" s="201" t="s">
        <v>19</v>
      </c>
      <c r="I134" s="203"/>
      <c r="J134" s="200"/>
      <c r="K134" s="200"/>
      <c r="L134" s="204"/>
      <c r="M134" s="205"/>
      <c r="N134" s="206"/>
      <c r="O134" s="206"/>
      <c r="P134" s="206"/>
      <c r="Q134" s="206"/>
      <c r="R134" s="206"/>
      <c r="S134" s="206"/>
      <c r="T134" s="207"/>
      <c r="AT134" s="208" t="s">
        <v>152</v>
      </c>
      <c r="AU134" s="208" t="s">
        <v>82</v>
      </c>
      <c r="AV134" s="13" t="s">
        <v>80</v>
      </c>
      <c r="AW134" s="13" t="s">
        <v>35</v>
      </c>
      <c r="AX134" s="13" t="s">
        <v>73</v>
      </c>
      <c r="AY134" s="208" t="s">
        <v>139</v>
      </c>
    </row>
    <row r="135" spans="1:65" s="14" customFormat="1" ht="22.5">
      <c r="B135" s="209"/>
      <c r="C135" s="210"/>
      <c r="D135" s="192" t="s">
        <v>152</v>
      </c>
      <c r="E135" s="211" t="s">
        <v>19</v>
      </c>
      <c r="F135" s="212" t="s">
        <v>1330</v>
      </c>
      <c r="G135" s="210"/>
      <c r="H135" s="213">
        <v>49.295999999999999</v>
      </c>
      <c r="I135" s="214"/>
      <c r="J135" s="210"/>
      <c r="K135" s="210"/>
      <c r="L135" s="215"/>
      <c r="M135" s="216"/>
      <c r="N135" s="217"/>
      <c r="O135" s="217"/>
      <c r="P135" s="217"/>
      <c r="Q135" s="217"/>
      <c r="R135" s="217"/>
      <c r="S135" s="217"/>
      <c r="T135" s="218"/>
      <c r="AT135" s="219" t="s">
        <v>152</v>
      </c>
      <c r="AU135" s="219" t="s">
        <v>82</v>
      </c>
      <c r="AV135" s="14" t="s">
        <v>82</v>
      </c>
      <c r="AW135" s="14" t="s">
        <v>35</v>
      </c>
      <c r="AX135" s="14" t="s">
        <v>73</v>
      </c>
      <c r="AY135" s="219" t="s">
        <v>139</v>
      </c>
    </row>
    <row r="136" spans="1:65" s="13" customFormat="1" ht="11.25">
      <c r="B136" s="199"/>
      <c r="C136" s="200"/>
      <c r="D136" s="192" t="s">
        <v>152</v>
      </c>
      <c r="E136" s="201" t="s">
        <v>19</v>
      </c>
      <c r="F136" s="202" t="s">
        <v>1331</v>
      </c>
      <c r="G136" s="200"/>
      <c r="H136" s="201" t="s">
        <v>19</v>
      </c>
      <c r="I136" s="203"/>
      <c r="J136" s="200"/>
      <c r="K136" s="200"/>
      <c r="L136" s="204"/>
      <c r="M136" s="205"/>
      <c r="N136" s="206"/>
      <c r="O136" s="206"/>
      <c r="P136" s="206"/>
      <c r="Q136" s="206"/>
      <c r="R136" s="206"/>
      <c r="S136" s="206"/>
      <c r="T136" s="207"/>
      <c r="AT136" s="208" t="s">
        <v>152</v>
      </c>
      <c r="AU136" s="208" t="s">
        <v>82</v>
      </c>
      <c r="AV136" s="13" t="s">
        <v>80</v>
      </c>
      <c r="AW136" s="13" t="s">
        <v>35</v>
      </c>
      <c r="AX136" s="13" t="s">
        <v>73</v>
      </c>
      <c r="AY136" s="208" t="s">
        <v>139</v>
      </c>
    </row>
    <row r="137" spans="1:65" s="14" customFormat="1" ht="11.25">
      <c r="B137" s="209"/>
      <c r="C137" s="210"/>
      <c r="D137" s="192" t="s">
        <v>152</v>
      </c>
      <c r="E137" s="211" t="s">
        <v>19</v>
      </c>
      <c r="F137" s="212" t="s">
        <v>1332</v>
      </c>
      <c r="G137" s="210"/>
      <c r="H137" s="213">
        <v>0.69299999999999995</v>
      </c>
      <c r="I137" s="214"/>
      <c r="J137" s="210"/>
      <c r="K137" s="210"/>
      <c r="L137" s="215"/>
      <c r="M137" s="216"/>
      <c r="N137" s="217"/>
      <c r="O137" s="217"/>
      <c r="P137" s="217"/>
      <c r="Q137" s="217"/>
      <c r="R137" s="217"/>
      <c r="S137" s="217"/>
      <c r="T137" s="218"/>
      <c r="AT137" s="219" t="s">
        <v>152</v>
      </c>
      <c r="AU137" s="219" t="s">
        <v>82</v>
      </c>
      <c r="AV137" s="14" t="s">
        <v>82</v>
      </c>
      <c r="AW137" s="14" t="s">
        <v>35</v>
      </c>
      <c r="AX137" s="14" t="s">
        <v>73</v>
      </c>
      <c r="AY137" s="219" t="s">
        <v>139</v>
      </c>
    </row>
    <row r="138" spans="1:65" s="15" customFormat="1" ht="11.25">
      <c r="B138" s="220"/>
      <c r="C138" s="221"/>
      <c r="D138" s="192" t="s">
        <v>152</v>
      </c>
      <c r="E138" s="222" t="s">
        <v>19</v>
      </c>
      <c r="F138" s="223" t="s">
        <v>155</v>
      </c>
      <c r="G138" s="221"/>
      <c r="H138" s="224">
        <v>49.988999999999997</v>
      </c>
      <c r="I138" s="225"/>
      <c r="J138" s="221"/>
      <c r="K138" s="221"/>
      <c r="L138" s="226"/>
      <c r="M138" s="227"/>
      <c r="N138" s="228"/>
      <c r="O138" s="228"/>
      <c r="P138" s="228"/>
      <c r="Q138" s="228"/>
      <c r="R138" s="228"/>
      <c r="S138" s="228"/>
      <c r="T138" s="229"/>
      <c r="AT138" s="230" t="s">
        <v>152</v>
      </c>
      <c r="AU138" s="230" t="s">
        <v>82</v>
      </c>
      <c r="AV138" s="15" t="s">
        <v>146</v>
      </c>
      <c r="AW138" s="15" t="s">
        <v>35</v>
      </c>
      <c r="AX138" s="15" t="s">
        <v>80</v>
      </c>
      <c r="AY138" s="230" t="s">
        <v>139</v>
      </c>
    </row>
    <row r="139" spans="1:65" s="2" customFormat="1" ht="16.5" customHeight="1">
      <c r="A139" s="35"/>
      <c r="B139" s="36"/>
      <c r="C139" s="179" t="s">
        <v>179</v>
      </c>
      <c r="D139" s="179" t="s">
        <v>141</v>
      </c>
      <c r="E139" s="180" t="s">
        <v>1333</v>
      </c>
      <c r="F139" s="181" t="s">
        <v>1334</v>
      </c>
      <c r="G139" s="182" t="s">
        <v>144</v>
      </c>
      <c r="H139" s="183">
        <v>68.7</v>
      </c>
      <c r="I139" s="184"/>
      <c r="J139" s="185">
        <f>ROUND(I139*H139,2)</f>
        <v>0</v>
      </c>
      <c r="K139" s="181" t="s">
        <v>145</v>
      </c>
      <c r="L139" s="40"/>
      <c r="M139" s="186" t="s">
        <v>19</v>
      </c>
      <c r="N139" s="187" t="s">
        <v>44</v>
      </c>
      <c r="O139" s="65"/>
      <c r="P139" s="188">
        <f>O139*H139</f>
        <v>0</v>
      </c>
      <c r="Q139" s="188">
        <v>4.4400000000000004E-3</v>
      </c>
      <c r="R139" s="188">
        <f>Q139*H139</f>
        <v>0.30502800000000002</v>
      </c>
      <c r="S139" s="188">
        <v>0</v>
      </c>
      <c r="T139" s="189">
        <f>S139*H139</f>
        <v>0</v>
      </c>
      <c r="U139" s="35"/>
      <c r="V139" s="35"/>
      <c r="W139" s="35"/>
      <c r="X139" s="35"/>
      <c r="Y139" s="35"/>
      <c r="Z139" s="35"/>
      <c r="AA139" s="35"/>
      <c r="AB139" s="35"/>
      <c r="AC139" s="35"/>
      <c r="AD139" s="35"/>
      <c r="AE139" s="35"/>
      <c r="AR139" s="190" t="s">
        <v>146</v>
      </c>
      <c r="AT139" s="190" t="s">
        <v>141</v>
      </c>
      <c r="AU139" s="190" t="s">
        <v>82</v>
      </c>
      <c r="AY139" s="18" t="s">
        <v>139</v>
      </c>
      <c r="BE139" s="191">
        <f>IF(N139="základní",J139,0)</f>
        <v>0</v>
      </c>
      <c r="BF139" s="191">
        <f>IF(N139="snížená",J139,0)</f>
        <v>0</v>
      </c>
      <c r="BG139" s="191">
        <f>IF(N139="zákl. přenesená",J139,0)</f>
        <v>0</v>
      </c>
      <c r="BH139" s="191">
        <f>IF(N139="sníž. přenesená",J139,0)</f>
        <v>0</v>
      </c>
      <c r="BI139" s="191">
        <f>IF(N139="nulová",J139,0)</f>
        <v>0</v>
      </c>
      <c r="BJ139" s="18" t="s">
        <v>80</v>
      </c>
      <c r="BK139" s="191">
        <f>ROUND(I139*H139,2)</f>
        <v>0</v>
      </c>
      <c r="BL139" s="18" t="s">
        <v>146</v>
      </c>
      <c r="BM139" s="190" t="s">
        <v>1335</v>
      </c>
    </row>
    <row r="140" spans="1:65" s="2" customFormat="1" ht="19.5">
      <c r="A140" s="35"/>
      <c r="B140" s="36"/>
      <c r="C140" s="37"/>
      <c r="D140" s="192" t="s">
        <v>148</v>
      </c>
      <c r="E140" s="37"/>
      <c r="F140" s="193" t="s">
        <v>1336</v>
      </c>
      <c r="G140" s="37"/>
      <c r="H140" s="37"/>
      <c r="I140" s="194"/>
      <c r="J140" s="37"/>
      <c r="K140" s="37"/>
      <c r="L140" s="40"/>
      <c r="M140" s="195"/>
      <c r="N140" s="196"/>
      <c r="O140" s="65"/>
      <c r="P140" s="65"/>
      <c r="Q140" s="65"/>
      <c r="R140" s="65"/>
      <c r="S140" s="65"/>
      <c r="T140" s="66"/>
      <c r="U140" s="35"/>
      <c r="V140" s="35"/>
      <c r="W140" s="35"/>
      <c r="X140" s="35"/>
      <c r="Y140" s="35"/>
      <c r="Z140" s="35"/>
      <c r="AA140" s="35"/>
      <c r="AB140" s="35"/>
      <c r="AC140" s="35"/>
      <c r="AD140" s="35"/>
      <c r="AE140" s="35"/>
      <c r="AT140" s="18" t="s">
        <v>148</v>
      </c>
      <c r="AU140" s="18" t="s">
        <v>82</v>
      </c>
    </row>
    <row r="141" spans="1:65" s="2" customFormat="1" ht="11.25">
      <c r="A141" s="35"/>
      <c r="B141" s="36"/>
      <c r="C141" s="37"/>
      <c r="D141" s="197" t="s">
        <v>150</v>
      </c>
      <c r="E141" s="37"/>
      <c r="F141" s="198" t="s">
        <v>1337</v>
      </c>
      <c r="G141" s="37"/>
      <c r="H141" s="37"/>
      <c r="I141" s="194"/>
      <c r="J141" s="37"/>
      <c r="K141" s="37"/>
      <c r="L141" s="40"/>
      <c r="M141" s="195"/>
      <c r="N141" s="196"/>
      <c r="O141" s="65"/>
      <c r="P141" s="65"/>
      <c r="Q141" s="65"/>
      <c r="R141" s="65"/>
      <c r="S141" s="65"/>
      <c r="T141" s="66"/>
      <c r="U141" s="35"/>
      <c r="V141" s="35"/>
      <c r="W141" s="35"/>
      <c r="X141" s="35"/>
      <c r="Y141" s="35"/>
      <c r="Z141" s="35"/>
      <c r="AA141" s="35"/>
      <c r="AB141" s="35"/>
      <c r="AC141" s="35"/>
      <c r="AD141" s="35"/>
      <c r="AE141" s="35"/>
      <c r="AT141" s="18" t="s">
        <v>150</v>
      </c>
      <c r="AU141" s="18" t="s">
        <v>82</v>
      </c>
    </row>
    <row r="142" spans="1:65" s="13" customFormat="1" ht="11.25">
      <c r="B142" s="199"/>
      <c r="C142" s="200"/>
      <c r="D142" s="192" t="s">
        <v>152</v>
      </c>
      <c r="E142" s="201" t="s">
        <v>19</v>
      </c>
      <c r="F142" s="202" t="s">
        <v>1338</v>
      </c>
      <c r="G142" s="200"/>
      <c r="H142" s="201" t="s">
        <v>19</v>
      </c>
      <c r="I142" s="203"/>
      <c r="J142" s="200"/>
      <c r="K142" s="200"/>
      <c r="L142" s="204"/>
      <c r="M142" s="205"/>
      <c r="N142" s="206"/>
      <c r="O142" s="206"/>
      <c r="P142" s="206"/>
      <c r="Q142" s="206"/>
      <c r="R142" s="206"/>
      <c r="S142" s="206"/>
      <c r="T142" s="207"/>
      <c r="AT142" s="208" t="s">
        <v>152</v>
      </c>
      <c r="AU142" s="208" t="s">
        <v>82</v>
      </c>
      <c r="AV142" s="13" t="s">
        <v>80</v>
      </c>
      <c r="AW142" s="13" t="s">
        <v>35</v>
      </c>
      <c r="AX142" s="13" t="s">
        <v>73</v>
      </c>
      <c r="AY142" s="208" t="s">
        <v>139</v>
      </c>
    </row>
    <row r="143" spans="1:65" s="14" customFormat="1" ht="11.25">
      <c r="B143" s="209"/>
      <c r="C143" s="210"/>
      <c r="D143" s="192" t="s">
        <v>152</v>
      </c>
      <c r="E143" s="211" t="s">
        <v>19</v>
      </c>
      <c r="F143" s="212" t="s">
        <v>1339</v>
      </c>
      <c r="G143" s="210"/>
      <c r="H143" s="213">
        <v>42.7</v>
      </c>
      <c r="I143" s="214"/>
      <c r="J143" s="210"/>
      <c r="K143" s="210"/>
      <c r="L143" s="215"/>
      <c r="M143" s="216"/>
      <c r="N143" s="217"/>
      <c r="O143" s="217"/>
      <c r="P143" s="217"/>
      <c r="Q143" s="217"/>
      <c r="R143" s="217"/>
      <c r="S143" s="217"/>
      <c r="T143" s="218"/>
      <c r="AT143" s="219" t="s">
        <v>152</v>
      </c>
      <c r="AU143" s="219" t="s">
        <v>82</v>
      </c>
      <c r="AV143" s="14" t="s">
        <v>82</v>
      </c>
      <c r="AW143" s="14" t="s">
        <v>35</v>
      </c>
      <c r="AX143" s="14" t="s">
        <v>73</v>
      </c>
      <c r="AY143" s="219" t="s">
        <v>139</v>
      </c>
    </row>
    <row r="144" spans="1:65" s="14" customFormat="1" ht="11.25">
      <c r="B144" s="209"/>
      <c r="C144" s="210"/>
      <c r="D144" s="192" t="s">
        <v>152</v>
      </c>
      <c r="E144" s="211" t="s">
        <v>19</v>
      </c>
      <c r="F144" s="212" t="s">
        <v>1340</v>
      </c>
      <c r="G144" s="210"/>
      <c r="H144" s="213">
        <v>26</v>
      </c>
      <c r="I144" s="214"/>
      <c r="J144" s="210"/>
      <c r="K144" s="210"/>
      <c r="L144" s="215"/>
      <c r="M144" s="216"/>
      <c r="N144" s="217"/>
      <c r="O144" s="217"/>
      <c r="P144" s="217"/>
      <c r="Q144" s="217"/>
      <c r="R144" s="217"/>
      <c r="S144" s="217"/>
      <c r="T144" s="218"/>
      <c r="AT144" s="219" t="s">
        <v>152</v>
      </c>
      <c r="AU144" s="219" t="s">
        <v>82</v>
      </c>
      <c r="AV144" s="14" t="s">
        <v>82</v>
      </c>
      <c r="AW144" s="14" t="s">
        <v>35</v>
      </c>
      <c r="AX144" s="14" t="s">
        <v>73</v>
      </c>
      <c r="AY144" s="219" t="s">
        <v>139</v>
      </c>
    </row>
    <row r="145" spans="1:65" s="15" customFormat="1" ht="11.25">
      <c r="B145" s="220"/>
      <c r="C145" s="221"/>
      <c r="D145" s="192" t="s">
        <v>152</v>
      </c>
      <c r="E145" s="222" t="s">
        <v>19</v>
      </c>
      <c r="F145" s="223" t="s">
        <v>155</v>
      </c>
      <c r="G145" s="221"/>
      <c r="H145" s="224">
        <v>68.7</v>
      </c>
      <c r="I145" s="225"/>
      <c r="J145" s="221"/>
      <c r="K145" s="221"/>
      <c r="L145" s="226"/>
      <c r="M145" s="227"/>
      <c r="N145" s="228"/>
      <c r="O145" s="228"/>
      <c r="P145" s="228"/>
      <c r="Q145" s="228"/>
      <c r="R145" s="228"/>
      <c r="S145" s="228"/>
      <c r="T145" s="229"/>
      <c r="AT145" s="230" t="s">
        <v>152</v>
      </c>
      <c r="AU145" s="230" t="s">
        <v>82</v>
      </c>
      <c r="AV145" s="15" t="s">
        <v>146</v>
      </c>
      <c r="AW145" s="15" t="s">
        <v>35</v>
      </c>
      <c r="AX145" s="15" t="s">
        <v>80</v>
      </c>
      <c r="AY145" s="230" t="s">
        <v>139</v>
      </c>
    </row>
    <row r="146" spans="1:65" s="2" customFormat="1" ht="16.5" customHeight="1">
      <c r="A146" s="35"/>
      <c r="B146" s="36"/>
      <c r="C146" s="179" t="s">
        <v>210</v>
      </c>
      <c r="D146" s="179" t="s">
        <v>141</v>
      </c>
      <c r="E146" s="180" t="s">
        <v>1341</v>
      </c>
      <c r="F146" s="181" t="s">
        <v>1342</v>
      </c>
      <c r="G146" s="182" t="s">
        <v>144</v>
      </c>
      <c r="H146" s="183">
        <v>68.7</v>
      </c>
      <c r="I146" s="184"/>
      <c r="J146" s="185">
        <f>ROUND(I146*H146,2)</f>
        <v>0</v>
      </c>
      <c r="K146" s="181" t="s">
        <v>145</v>
      </c>
      <c r="L146" s="40"/>
      <c r="M146" s="186" t="s">
        <v>19</v>
      </c>
      <c r="N146" s="187" t="s">
        <v>44</v>
      </c>
      <c r="O146" s="65"/>
      <c r="P146" s="188">
        <f>O146*H146</f>
        <v>0</v>
      </c>
      <c r="Q146" s="188">
        <v>0</v>
      </c>
      <c r="R146" s="188">
        <f>Q146*H146</f>
        <v>0</v>
      </c>
      <c r="S146" s="188">
        <v>0</v>
      </c>
      <c r="T146" s="189">
        <f>S146*H146</f>
        <v>0</v>
      </c>
      <c r="U146" s="35"/>
      <c r="V146" s="35"/>
      <c r="W146" s="35"/>
      <c r="X146" s="35"/>
      <c r="Y146" s="35"/>
      <c r="Z146" s="35"/>
      <c r="AA146" s="35"/>
      <c r="AB146" s="35"/>
      <c r="AC146" s="35"/>
      <c r="AD146" s="35"/>
      <c r="AE146" s="35"/>
      <c r="AR146" s="190" t="s">
        <v>146</v>
      </c>
      <c r="AT146" s="190" t="s">
        <v>141</v>
      </c>
      <c r="AU146" s="190" t="s">
        <v>82</v>
      </c>
      <c r="AY146" s="18" t="s">
        <v>139</v>
      </c>
      <c r="BE146" s="191">
        <f>IF(N146="základní",J146,0)</f>
        <v>0</v>
      </c>
      <c r="BF146" s="191">
        <f>IF(N146="snížená",J146,0)</f>
        <v>0</v>
      </c>
      <c r="BG146" s="191">
        <f>IF(N146="zákl. přenesená",J146,0)</f>
        <v>0</v>
      </c>
      <c r="BH146" s="191">
        <f>IF(N146="sníž. přenesená",J146,0)</f>
        <v>0</v>
      </c>
      <c r="BI146" s="191">
        <f>IF(N146="nulová",J146,0)</f>
        <v>0</v>
      </c>
      <c r="BJ146" s="18" t="s">
        <v>80</v>
      </c>
      <c r="BK146" s="191">
        <f>ROUND(I146*H146,2)</f>
        <v>0</v>
      </c>
      <c r="BL146" s="18" t="s">
        <v>146</v>
      </c>
      <c r="BM146" s="190" t="s">
        <v>1343</v>
      </c>
    </row>
    <row r="147" spans="1:65" s="2" customFormat="1" ht="29.25">
      <c r="A147" s="35"/>
      <c r="B147" s="36"/>
      <c r="C147" s="37"/>
      <c r="D147" s="192" t="s">
        <v>148</v>
      </c>
      <c r="E147" s="37"/>
      <c r="F147" s="193" t="s">
        <v>1344</v>
      </c>
      <c r="G147" s="37"/>
      <c r="H147" s="37"/>
      <c r="I147" s="194"/>
      <c r="J147" s="37"/>
      <c r="K147" s="37"/>
      <c r="L147" s="40"/>
      <c r="M147" s="195"/>
      <c r="N147" s="196"/>
      <c r="O147" s="65"/>
      <c r="P147" s="65"/>
      <c r="Q147" s="65"/>
      <c r="R147" s="65"/>
      <c r="S147" s="65"/>
      <c r="T147" s="66"/>
      <c r="U147" s="35"/>
      <c r="V147" s="35"/>
      <c r="W147" s="35"/>
      <c r="X147" s="35"/>
      <c r="Y147" s="35"/>
      <c r="Z147" s="35"/>
      <c r="AA147" s="35"/>
      <c r="AB147" s="35"/>
      <c r="AC147" s="35"/>
      <c r="AD147" s="35"/>
      <c r="AE147" s="35"/>
      <c r="AT147" s="18" t="s">
        <v>148</v>
      </c>
      <c r="AU147" s="18" t="s">
        <v>82</v>
      </c>
    </row>
    <row r="148" spans="1:65" s="2" customFormat="1" ht="11.25">
      <c r="A148" s="35"/>
      <c r="B148" s="36"/>
      <c r="C148" s="37"/>
      <c r="D148" s="197" t="s">
        <v>150</v>
      </c>
      <c r="E148" s="37"/>
      <c r="F148" s="198" t="s">
        <v>1345</v>
      </c>
      <c r="G148" s="37"/>
      <c r="H148" s="37"/>
      <c r="I148" s="194"/>
      <c r="J148" s="37"/>
      <c r="K148" s="37"/>
      <c r="L148" s="40"/>
      <c r="M148" s="195"/>
      <c r="N148" s="196"/>
      <c r="O148" s="65"/>
      <c r="P148" s="65"/>
      <c r="Q148" s="65"/>
      <c r="R148" s="65"/>
      <c r="S148" s="65"/>
      <c r="T148" s="66"/>
      <c r="U148" s="35"/>
      <c r="V148" s="35"/>
      <c r="W148" s="35"/>
      <c r="X148" s="35"/>
      <c r="Y148" s="35"/>
      <c r="Z148" s="35"/>
      <c r="AA148" s="35"/>
      <c r="AB148" s="35"/>
      <c r="AC148" s="35"/>
      <c r="AD148" s="35"/>
      <c r="AE148" s="35"/>
      <c r="AT148" s="18" t="s">
        <v>150</v>
      </c>
      <c r="AU148" s="18" t="s">
        <v>82</v>
      </c>
    </row>
    <row r="149" spans="1:65" s="14" customFormat="1" ht="11.25">
      <c r="B149" s="209"/>
      <c r="C149" s="210"/>
      <c r="D149" s="192" t="s">
        <v>152</v>
      </c>
      <c r="E149" s="211" t="s">
        <v>19</v>
      </c>
      <c r="F149" s="212" t="s">
        <v>1346</v>
      </c>
      <c r="G149" s="210"/>
      <c r="H149" s="213">
        <v>68.7</v>
      </c>
      <c r="I149" s="214"/>
      <c r="J149" s="210"/>
      <c r="K149" s="210"/>
      <c r="L149" s="215"/>
      <c r="M149" s="216"/>
      <c r="N149" s="217"/>
      <c r="O149" s="217"/>
      <c r="P149" s="217"/>
      <c r="Q149" s="217"/>
      <c r="R149" s="217"/>
      <c r="S149" s="217"/>
      <c r="T149" s="218"/>
      <c r="AT149" s="219" t="s">
        <v>152</v>
      </c>
      <c r="AU149" s="219" t="s">
        <v>82</v>
      </c>
      <c r="AV149" s="14" t="s">
        <v>82</v>
      </c>
      <c r="AW149" s="14" t="s">
        <v>35</v>
      </c>
      <c r="AX149" s="14" t="s">
        <v>73</v>
      </c>
      <c r="AY149" s="219" t="s">
        <v>139</v>
      </c>
    </row>
    <row r="150" spans="1:65" s="15" customFormat="1" ht="11.25">
      <c r="B150" s="220"/>
      <c r="C150" s="221"/>
      <c r="D150" s="192" t="s">
        <v>152</v>
      </c>
      <c r="E150" s="222" t="s">
        <v>19</v>
      </c>
      <c r="F150" s="223" t="s">
        <v>155</v>
      </c>
      <c r="G150" s="221"/>
      <c r="H150" s="224">
        <v>68.7</v>
      </c>
      <c r="I150" s="225"/>
      <c r="J150" s="221"/>
      <c r="K150" s="221"/>
      <c r="L150" s="226"/>
      <c r="M150" s="227"/>
      <c r="N150" s="228"/>
      <c r="O150" s="228"/>
      <c r="P150" s="228"/>
      <c r="Q150" s="228"/>
      <c r="R150" s="228"/>
      <c r="S150" s="228"/>
      <c r="T150" s="229"/>
      <c r="AT150" s="230" t="s">
        <v>152</v>
      </c>
      <c r="AU150" s="230" t="s">
        <v>82</v>
      </c>
      <c r="AV150" s="15" t="s">
        <v>146</v>
      </c>
      <c r="AW150" s="15" t="s">
        <v>35</v>
      </c>
      <c r="AX150" s="15" t="s">
        <v>80</v>
      </c>
      <c r="AY150" s="230" t="s">
        <v>139</v>
      </c>
    </row>
    <row r="151" spans="1:65" s="2" customFormat="1" ht="21.75" customHeight="1">
      <c r="A151" s="35"/>
      <c r="B151" s="36"/>
      <c r="C151" s="179" t="s">
        <v>219</v>
      </c>
      <c r="D151" s="179" t="s">
        <v>141</v>
      </c>
      <c r="E151" s="180" t="s">
        <v>1347</v>
      </c>
      <c r="F151" s="181" t="s">
        <v>1348</v>
      </c>
      <c r="G151" s="182" t="s">
        <v>199</v>
      </c>
      <c r="H151" s="183">
        <v>82.063000000000002</v>
      </c>
      <c r="I151" s="184"/>
      <c r="J151" s="185">
        <f>ROUND(I151*H151,2)</f>
        <v>0</v>
      </c>
      <c r="K151" s="181" t="s">
        <v>145</v>
      </c>
      <c r="L151" s="40"/>
      <c r="M151" s="186" t="s">
        <v>19</v>
      </c>
      <c r="N151" s="187" t="s">
        <v>44</v>
      </c>
      <c r="O151" s="65"/>
      <c r="P151" s="188">
        <f>O151*H151</f>
        <v>0</v>
      </c>
      <c r="Q151" s="188">
        <v>2.7200000000000002E-3</v>
      </c>
      <c r="R151" s="188">
        <f>Q151*H151</f>
        <v>0.22321136000000003</v>
      </c>
      <c r="S151" s="188">
        <v>0</v>
      </c>
      <c r="T151" s="189">
        <f>S151*H151</f>
        <v>0</v>
      </c>
      <c r="U151" s="35"/>
      <c r="V151" s="35"/>
      <c r="W151" s="35"/>
      <c r="X151" s="35"/>
      <c r="Y151" s="35"/>
      <c r="Z151" s="35"/>
      <c r="AA151" s="35"/>
      <c r="AB151" s="35"/>
      <c r="AC151" s="35"/>
      <c r="AD151" s="35"/>
      <c r="AE151" s="35"/>
      <c r="AR151" s="190" t="s">
        <v>146</v>
      </c>
      <c r="AT151" s="190" t="s">
        <v>141</v>
      </c>
      <c r="AU151" s="190" t="s">
        <v>82</v>
      </c>
      <c r="AY151" s="18" t="s">
        <v>139</v>
      </c>
      <c r="BE151" s="191">
        <f>IF(N151="základní",J151,0)</f>
        <v>0</v>
      </c>
      <c r="BF151" s="191">
        <f>IF(N151="snížená",J151,0)</f>
        <v>0</v>
      </c>
      <c r="BG151" s="191">
        <f>IF(N151="zákl. přenesená",J151,0)</f>
        <v>0</v>
      </c>
      <c r="BH151" s="191">
        <f>IF(N151="sníž. přenesená",J151,0)</f>
        <v>0</v>
      </c>
      <c r="BI151" s="191">
        <f>IF(N151="nulová",J151,0)</f>
        <v>0</v>
      </c>
      <c r="BJ151" s="18" t="s">
        <v>80</v>
      </c>
      <c r="BK151" s="191">
        <f>ROUND(I151*H151,2)</f>
        <v>0</v>
      </c>
      <c r="BL151" s="18" t="s">
        <v>146</v>
      </c>
      <c r="BM151" s="190" t="s">
        <v>1349</v>
      </c>
    </row>
    <row r="152" spans="1:65" s="2" customFormat="1" ht="19.5">
      <c r="A152" s="35"/>
      <c r="B152" s="36"/>
      <c r="C152" s="37"/>
      <c r="D152" s="192" t="s">
        <v>148</v>
      </c>
      <c r="E152" s="37"/>
      <c r="F152" s="193" t="s">
        <v>1350</v>
      </c>
      <c r="G152" s="37"/>
      <c r="H152" s="37"/>
      <c r="I152" s="194"/>
      <c r="J152" s="37"/>
      <c r="K152" s="37"/>
      <c r="L152" s="40"/>
      <c r="M152" s="195"/>
      <c r="N152" s="196"/>
      <c r="O152" s="65"/>
      <c r="P152" s="65"/>
      <c r="Q152" s="65"/>
      <c r="R152" s="65"/>
      <c r="S152" s="65"/>
      <c r="T152" s="66"/>
      <c r="U152" s="35"/>
      <c r="V152" s="35"/>
      <c r="W152" s="35"/>
      <c r="X152" s="35"/>
      <c r="Y152" s="35"/>
      <c r="Z152" s="35"/>
      <c r="AA152" s="35"/>
      <c r="AB152" s="35"/>
      <c r="AC152" s="35"/>
      <c r="AD152" s="35"/>
      <c r="AE152" s="35"/>
      <c r="AT152" s="18" t="s">
        <v>148</v>
      </c>
      <c r="AU152" s="18" t="s">
        <v>82</v>
      </c>
    </row>
    <row r="153" spans="1:65" s="2" customFormat="1" ht="11.25">
      <c r="A153" s="35"/>
      <c r="B153" s="36"/>
      <c r="C153" s="37"/>
      <c r="D153" s="197" t="s">
        <v>150</v>
      </c>
      <c r="E153" s="37"/>
      <c r="F153" s="198" t="s">
        <v>1351</v>
      </c>
      <c r="G153" s="37"/>
      <c r="H153" s="37"/>
      <c r="I153" s="194"/>
      <c r="J153" s="37"/>
      <c r="K153" s="37"/>
      <c r="L153" s="40"/>
      <c r="M153" s="195"/>
      <c r="N153" s="196"/>
      <c r="O153" s="65"/>
      <c r="P153" s="65"/>
      <c r="Q153" s="65"/>
      <c r="R153" s="65"/>
      <c r="S153" s="65"/>
      <c r="T153" s="66"/>
      <c r="U153" s="35"/>
      <c r="V153" s="35"/>
      <c r="W153" s="35"/>
      <c r="X153" s="35"/>
      <c r="Y153" s="35"/>
      <c r="Z153" s="35"/>
      <c r="AA153" s="35"/>
      <c r="AB153" s="35"/>
      <c r="AC153" s="35"/>
      <c r="AD153" s="35"/>
      <c r="AE153" s="35"/>
      <c r="AT153" s="18" t="s">
        <v>150</v>
      </c>
      <c r="AU153" s="18" t="s">
        <v>82</v>
      </c>
    </row>
    <row r="154" spans="1:65" s="14" customFormat="1" ht="11.25">
      <c r="B154" s="209"/>
      <c r="C154" s="210"/>
      <c r="D154" s="192" t="s">
        <v>152</v>
      </c>
      <c r="E154" s="211" t="s">
        <v>19</v>
      </c>
      <c r="F154" s="212" t="s">
        <v>1352</v>
      </c>
      <c r="G154" s="210"/>
      <c r="H154" s="213">
        <v>82.063000000000002</v>
      </c>
      <c r="I154" s="214"/>
      <c r="J154" s="210"/>
      <c r="K154" s="210"/>
      <c r="L154" s="215"/>
      <c r="M154" s="216"/>
      <c r="N154" s="217"/>
      <c r="O154" s="217"/>
      <c r="P154" s="217"/>
      <c r="Q154" s="217"/>
      <c r="R154" s="217"/>
      <c r="S154" s="217"/>
      <c r="T154" s="218"/>
      <c r="AT154" s="219" t="s">
        <v>152</v>
      </c>
      <c r="AU154" s="219" t="s">
        <v>82</v>
      </c>
      <c r="AV154" s="14" t="s">
        <v>82</v>
      </c>
      <c r="AW154" s="14" t="s">
        <v>35</v>
      </c>
      <c r="AX154" s="14" t="s">
        <v>73</v>
      </c>
      <c r="AY154" s="219" t="s">
        <v>139</v>
      </c>
    </row>
    <row r="155" spans="1:65" s="15" customFormat="1" ht="11.25">
      <c r="B155" s="220"/>
      <c r="C155" s="221"/>
      <c r="D155" s="192" t="s">
        <v>152</v>
      </c>
      <c r="E155" s="222" t="s">
        <v>19</v>
      </c>
      <c r="F155" s="223" t="s">
        <v>155</v>
      </c>
      <c r="G155" s="221"/>
      <c r="H155" s="224">
        <v>82.063000000000002</v>
      </c>
      <c r="I155" s="225"/>
      <c r="J155" s="221"/>
      <c r="K155" s="221"/>
      <c r="L155" s="226"/>
      <c r="M155" s="227"/>
      <c r="N155" s="228"/>
      <c r="O155" s="228"/>
      <c r="P155" s="228"/>
      <c r="Q155" s="228"/>
      <c r="R155" s="228"/>
      <c r="S155" s="228"/>
      <c r="T155" s="229"/>
      <c r="AT155" s="230" t="s">
        <v>152</v>
      </c>
      <c r="AU155" s="230" t="s">
        <v>82</v>
      </c>
      <c r="AV155" s="15" t="s">
        <v>146</v>
      </c>
      <c r="AW155" s="15" t="s">
        <v>35</v>
      </c>
      <c r="AX155" s="15" t="s">
        <v>80</v>
      </c>
      <c r="AY155" s="230" t="s">
        <v>139</v>
      </c>
    </row>
    <row r="156" spans="1:65" s="2" customFormat="1" ht="21.75" customHeight="1">
      <c r="A156" s="35"/>
      <c r="B156" s="36"/>
      <c r="C156" s="179" t="s">
        <v>226</v>
      </c>
      <c r="D156" s="179" t="s">
        <v>141</v>
      </c>
      <c r="E156" s="180" t="s">
        <v>1353</v>
      </c>
      <c r="F156" s="181" t="s">
        <v>1354</v>
      </c>
      <c r="G156" s="182" t="s">
        <v>199</v>
      </c>
      <c r="H156" s="183">
        <v>82.063000000000002</v>
      </c>
      <c r="I156" s="184"/>
      <c r="J156" s="185">
        <f>ROUND(I156*H156,2)</f>
        <v>0</v>
      </c>
      <c r="K156" s="181" t="s">
        <v>145</v>
      </c>
      <c r="L156" s="40"/>
      <c r="M156" s="186" t="s">
        <v>19</v>
      </c>
      <c r="N156" s="187" t="s">
        <v>44</v>
      </c>
      <c r="O156" s="65"/>
      <c r="P156" s="188">
        <f>O156*H156</f>
        <v>0</v>
      </c>
      <c r="Q156" s="188">
        <v>0</v>
      </c>
      <c r="R156" s="188">
        <f>Q156*H156</f>
        <v>0</v>
      </c>
      <c r="S156" s="188">
        <v>0</v>
      </c>
      <c r="T156" s="189">
        <f>S156*H156</f>
        <v>0</v>
      </c>
      <c r="U156" s="35"/>
      <c r="V156" s="35"/>
      <c r="W156" s="35"/>
      <c r="X156" s="35"/>
      <c r="Y156" s="35"/>
      <c r="Z156" s="35"/>
      <c r="AA156" s="35"/>
      <c r="AB156" s="35"/>
      <c r="AC156" s="35"/>
      <c r="AD156" s="35"/>
      <c r="AE156" s="35"/>
      <c r="AR156" s="190" t="s">
        <v>146</v>
      </c>
      <c r="AT156" s="190" t="s">
        <v>141</v>
      </c>
      <c r="AU156" s="190" t="s">
        <v>82</v>
      </c>
      <c r="AY156" s="18" t="s">
        <v>139</v>
      </c>
      <c r="BE156" s="191">
        <f>IF(N156="základní",J156,0)</f>
        <v>0</v>
      </c>
      <c r="BF156" s="191">
        <f>IF(N156="snížená",J156,0)</f>
        <v>0</v>
      </c>
      <c r="BG156" s="191">
        <f>IF(N156="zákl. přenesená",J156,0)</f>
        <v>0</v>
      </c>
      <c r="BH156" s="191">
        <f>IF(N156="sníž. přenesená",J156,0)</f>
        <v>0</v>
      </c>
      <c r="BI156" s="191">
        <f>IF(N156="nulová",J156,0)</f>
        <v>0</v>
      </c>
      <c r="BJ156" s="18" t="s">
        <v>80</v>
      </c>
      <c r="BK156" s="191">
        <f>ROUND(I156*H156,2)</f>
        <v>0</v>
      </c>
      <c r="BL156" s="18" t="s">
        <v>146</v>
      </c>
      <c r="BM156" s="190" t="s">
        <v>1355</v>
      </c>
    </row>
    <row r="157" spans="1:65" s="2" customFormat="1" ht="29.25">
      <c r="A157" s="35"/>
      <c r="B157" s="36"/>
      <c r="C157" s="37"/>
      <c r="D157" s="192" t="s">
        <v>148</v>
      </c>
      <c r="E157" s="37"/>
      <c r="F157" s="193" t="s">
        <v>1356</v>
      </c>
      <c r="G157" s="37"/>
      <c r="H157" s="37"/>
      <c r="I157" s="194"/>
      <c r="J157" s="37"/>
      <c r="K157" s="37"/>
      <c r="L157" s="40"/>
      <c r="M157" s="195"/>
      <c r="N157" s="196"/>
      <c r="O157" s="65"/>
      <c r="P157" s="65"/>
      <c r="Q157" s="65"/>
      <c r="R157" s="65"/>
      <c r="S157" s="65"/>
      <c r="T157" s="66"/>
      <c r="U157" s="35"/>
      <c r="V157" s="35"/>
      <c r="W157" s="35"/>
      <c r="X157" s="35"/>
      <c r="Y157" s="35"/>
      <c r="Z157" s="35"/>
      <c r="AA157" s="35"/>
      <c r="AB157" s="35"/>
      <c r="AC157" s="35"/>
      <c r="AD157" s="35"/>
      <c r="AE157" s="35"/>
      <c r="AT157" s="18" t="s">
        <v>148</v>
      </c>
      <c r="AU157" s="18" t="s">
        <v>82</v>
      </c>
    </row>
    <row r="158" spans="1:65" s="2" customFormat="1" ht="11.25">
      <c r="A158" s="35"/>
      <c r="B158" s="36"/>
      <c r="C158" s="37"/>
      <c r="D158" s="197" t="s">
        <v>150</v>
      </c>
      <c r="E158" s="37"/>
      <c r="F158" s="198" t="s">
        <v>1357</v>
      </c>
      <c r="G158" s="37"/>
      <c r="H158" s="37"/>
      <c r="I158" s="194"/>
      <c r="J158" s="37"/>
      <c r="K158" s="37"/>
      <c r="L158" s="40"/>
      <c r="M158" s="195"/>
      <c r="N158" s="196"/>
      <c r="O158" s="65"/>
      <c r="P158" s="65"/>
      <c r="Q158" s="65"/>
      <c r="R158" s="65"/>
      <c r="S158" s="65"/>
      <c r="T158" s="66"/>
      <c r="U158" s="35"/>
      <c r="V158" s="35"/>
      <c r="W158" s="35"/>
      <c r="X158" s="35"/>
      <c r="Y158" s="35"/>
      <c r="Z158" s="35"/>
      <c r="AA158" s="35"/>
      <c r="AB158" s="35"/>
      <c r="AC158" s="35"/>
      <c r="AD158" s="35"/>
      <c r="AE158" s="35"/>
      <c r="AT158" s="18" t="s">
        <v>150</v>
      </c>
      <c r="AU158" s="18" t="s">
        <v>82</v>
      </c>
    </row>
    <row r="159" spans="1:65" s="14" customFormat="1" ht="11.25">
      <c r="B159" s="209"/>
      <c r="C159" s="210"/>
      <c r="D159" s="192" t="s">
        <v>152</v>
      </c>
      <c r="E159" s="211" t="s">
        <v>19</v>
      </c>
      <c r="F159" s="212" t="s">
        <v>1358</v>
      </c>
      <c r="G159" s="210"/>
      <c r="H159" s="213">
        <v>82.063000000000002</v>
      </c>
      <c r="I159" s="214"/>
      <c r="J159" s="210"/>
      <c r="K159" s="210"/>
      <c r="L159" s="215"/>
      <c r="M159" s="216"/>
      <c r="N159" s="217"/>
      <c r="O159" s="217"/>
      <c r="P159" s="217"/>
      <c r="Q159" s="217"/>
      <c r="R159" s="217"/>
      <c r="S159" s="217"/>
      <c r="T159" s="218"/>
      <c r="AT159" s="219" t="s">
        <v>152</v>
      </c>
      <c r="AU159" s="219" t="s">
        <v>82</v>
      </c>
      <c r="AV159" s="14" t="s">
        <v>82</v>
      </c>
      <c r="AW159" s="14" t="s">
        <v>35</v>
      </c>
      <c r="AX159" s="14" t="s">
        <v>73</v>
      </c>
      <c r="AY159" s="219" t="s">
        <v>139</v>
      </c>
    </row>
    <row r="160" spans="1:65" s="15" customFormat="1" ht="11.25">
      <c r="B160" s="220"/>
      <c r="C160" s="221"/>
      <c r="D160" s="192" t="s">
        <v>152</v>
      </c>
      <c r="E160" s="222" t="s">
        <v>19</v>
      </c>
      <c r="F160" s="223" t="s">
        <v>155</v>
      </c>
      <c r="G160" s="221"/>
      <c r="H160" s="224">
        <v>82.063000000000002</v>
      </c>
      <c r="I160" s="225"/>
      <c r="J160" s="221"/>
      <c r="K160" s="221"/>
      <c r="L160" s="226"/>
      <c r="M160" s="227"/>
      <c r="N160" s="228"/>
      <c r="O160" s="228"/>
      <c r="P160" s="228"/>
      <c r="Q160" s="228"/>
      <c r="R160" s="228"/>
      <c r="S160" s="228"/>
      <c r="T160" s="229"/>
      <c r="AT160" s="230" t="s">
        <v>152</v>
      </c>
      <c r="AU160" s="230" t="s">
        <v>82</v>
      </c>
      <c r="AV160" s="15" t="s">
        <v>146</v>
      </c>
      <c r="AW160" s="15" t="s">
        <v>35</v>
      </c>
      <c r="AX160" s="15" t="s">
        <v>80</v>
      </c>
      <c r="AY160" s="230" t="s">
        <v>139</v>
      </c>
    </row>
    <row r="161" spans="1:65" s="2" customFormat="1" ht="24.2" customHeight="1">
      <c r="A161" s="35"/>
      <c r="B161" s="36"/>
      <c r="C161" s="179" t="s">
        <v>234</v>
      </c>
      <c r="D161" s="179" t="s">
        <v>141</v>
      </c>
      <c r="E161" s="180" t="s">
        <v>245</v>
      </c>
      <c r="F161" s="181" t="s">
        <v>246</v>
      </c>
      <c r="G161" s="182" t="s">
        <v>230</v>
      </c>
      <c r="H161" s="183">
        <v>94.978999999999999</v>
      </c>
      <c r="I161" s="184"/>
      <c r="J161" s="185">
        <f>ROUND(I161*H161,2)</f>
        <v>0</v>
      </c>
      <c r="K161" s="181" t="s">
        <v>145</v>
      </c>
      <c r="L161" s="40"/>
      <c r="M161" s="186" t="s">
        <v>19</v>
      </c>
      <c r="N161" s="187" t="s">
        <v>44</v>
      </c>
      <c r="O161" s="65"/>
      <c r="P161" s="188">
        <f>O161*H161</f>
        <v>0</v>
      </c>
      <c r="Q161" s="188">
        <v>0</v>
      </c>
      <c r="R161" s="188">
        <f>Q161*H161</f>
        <v>0</v>
      </c>
      <c r="S161" s="188">
        <v>0</v>
      </c>
      <c r="T161" s="189">
        <f>S161*H161</f>
        <v>0</v>
      </c>
      <c r="U161" s="35"/>
      <c r="V161" s="35"/>
      <c r="W161" s="35"/>
      <c r="X161" s="35"/>
      <c r="Y161" s="35"/>
      <c r="Z161" s="35"/>
      <c r="AA161" s="35"/>
      <c r="AB161" s="35"/>
      <c r="AC161" s="35"/>
      <c r="AD161" s="35"/>
      <c r="AE161" s="35"/>
      <c r="AR161" s="190" t="s">
        <v>146</v>
      </c>
      <c r="AT161" s="190" t="s">
        <v>141</v>
      </c>
      <c r="AU161" s="190" t="s">
        <v>82</v>
      </c>
      <c r="AY161" s="18" t="s">
        <v>139</v>
      </c>
      <c r="BE161" s="191">
        <f>IF(N161="základní",J161,0)</f>
        <v>0</v>
      </c>
      <c r="BF161" s="191">
        <f>IF(N161="snížená",J161,0)</f>
        <v>0</v>
      </c>
      <c r="BG161" s="191">
        <f>IF(N161="zákl. přenesená",J161,0)</f>
        <v>0</v>
      </c>
      <c r="BH161" s="191">
        <f>IF(N161="sníž. přenesená",J161,0)</f>
        <v>0</v>
      </c>
      <c r="BI161" s="191">
        <f>IF(N161="nulová",J161,0)</f>
        <v>0</v>
      </c>
      <c r="BJ161" s="18" t="s">
        <v>80</v>
      </c>
      <c r="BK161" s="191">
        <f>ROUND(I161*H161,2)</f>
        <v>0</v>
      </c>
      <c r="BL161" s="18" t="s">
        <v>146</v>
      </c>
      <c r="BM161" s="190" t="s">
        <v>1359</v>
      </c>
    </row>
    <row r="162" spans="1:65" s="2" customFormat="1" ht="29.25">
      <c r="A162" s="35"/>
      <c r="B162" s="36"/>
      <c r="C162" s="37"/>
      <c r="D162" s="192" t="s">
        <v>148</v>
      </c>
      <c r="E162" s="37"/>
      <c r="F162" s="193" t="s">
        <v>248</v>
      </c>
      <c r="G162" s="37"/>
      <c r="H162" s="37"/>
      <c r="I162" s="194"/>
      <c r="J162" s="37"/>
      <c r="K162" s="37"/>
      <c r="L162" s="40"/>
      <c r="M162" s="195"/>
      <c r="N162" s="196"/>
      <c r="O162" s="65"/>
      <c r="P162" s="65"/>
      <c r="Q162" s="65"/>
      <c r="R162" s="65"/>
      <c r="S162" s="65"/>
      <c r="T162" s="66"/>
      <c r="U162" s="35"/>
      <c r="V162" s="35"/>
      <c r="W162" s="35"/>
      <c r="X162" s="35"/>
      <c r="Y162" s="35"/>
      <c r="Z162" s="35"/>
      <c r="AA162" s="35"/>
      <c r="AB162" s="35"/>
      <c r="AC162" s="35"/>
      <c r="AD162" s="35"/>
      <c r="AE162" s="35"/>
      <c r="AT162" s="18" t="s">
        <v>148</v>
      </c>
      <c r="AU162" s="18" t="s">
        <v>82</v>
      </c>
    </row>
    <row r="163" spans="1:65" s="2" customFormat="1" ht="11.25">
      <c r="A163" s="35"/>
      <c r="B163" s="36"/>
      <c r="C163" s="37"/>
      <c r="D163" s="197" t="s">
        <v>150</v>
      </c>
      <c r="E163" s="37"/>
      <c r="F163" s="198" t="s">
        <v>249</v>
      </c>
      <c r="G163" s="37"/>
      <c r="H163" s="37"/>
      <c r="I163" s="194"/>
      <c r="J163" s="37"/>
      <c r="K163" s="37"/>
      <c r="L163" s="40"/>
      <c r="M163" s="195"/>
      <c r="N163" s="196"/>
      <c r="O163" s="65"/>
      <c r="P163" s="65"/>
      <c r="Q163" s="65"/>
      <c r="R163" s="65"/>
      <c r="S163" s="65"/>
      <c r="T163" s="66"/>
      <c r="U163" s="35"/>
      <c r="V163" s="35"/>
      <c r="W163" s="35"/>
      <c r="X163" s="35"/>
      <c r="Y163" s="35"/>
      <c r="Z163" s="35"/>
      <c r="AA163" s="35"/>
      <c r="AB163" s="35"/>
      <c r="AC163" s="35"/>
      <c r="AD163" s="35"/>
      <c r="AE163" s="35"/>
      <c r="AT163" s="18" t="s">
        <v>150</v>
      </c>
      <c r="AU163" s="18" t="s">
        <v>82</v>
      </c>
    </row>
    <row r="164" spans="1:65" s="13" customFormat="1" ht="22.5">
      <c r="B164" s="199"/>
      <c r="C164" s="200"/>
      <c r="D164" s="192" t="s">
        <v>152</v>
      </c>
      <c r="E164" s="201" t="s">
        <v>19</v>
      </c>
      <c r="F164" s="202" t="s">
        <v>1360</v>
      </c>
      <c r="G164" s="200"/>
      <c r="H164" s="201" t="s">
        <v>19</v>
      </c>
      <c r="I164" s="203"/>
      <c r="J164" s="200"/>
      <c r="K164" s="200"/>
      <c r="L164" s="204"/>
      <c r="M164" s="205"/>
      <c r="N164" s="206"/>
      <c r="O164" s="206"/>
      <c r="P164" s="206"/>
      <c r="Q164" s="206"/>
      <c r="R164" s="206"/>
      <c r="S164" s="206"/>
      <c r="T164" s="207"/>
      <c r="AT164" s="208" t="s">
        <v>152</v>
      </c>
      <c r="AU164" s="208" t="s">
        <v>82</v>
      </c>
      <c r="AV164" s="13" t="s">
        <v>80</v>
      </c>
      <c r="AW164" s="13" t="s">
        <v>35</v>
      </c>
      <c r="AX164" s="13" t="s">
        <v>73</v>
      </c>
      <c r="AY164" s="208" t="s">
        <v>139</v>
      </c>
    </row>
    <row r="165" spans="1:65" s="14" customFormat="1" ht="11.25">
      <c r="B165" s="209"/>
      <c r="C165" s="210"/>
      <c r="D165" s="192" t="s">
        <v>152</v>
      </c>
      <c r="E165" s="211" t="s">
        <v>19</v>
      </c>
      <c r="F165" s="212" t="s">
        <v>1361</v>
      </c>
      <c r="G165" s="210"/>
      <c r="H165" s="213">
        <v>94.978999999999999</v>
      </c>
      <c r="I165" s="214"/>
      <c r="J165" s="210"/>
      <c r="K165" s="210"/>
      <c r="L165" s="215"/>
      <c r="M165" s="216"/>
      <c r="N165" s="217"/>
      <c r="O165" s="217"/>
      <c r="P165" s="217"/>
      <c r="Q165" s="217"/>
      <c r="R165" s="217"/>
      <c r="S165" s="217"/>
      <c r="T165" s="218"/>
      <c r="AT165" s="219" t="s">
        <v>152</v>
      </c>
      <c r="AU165" s="219" t="s">
        <v>82</v>
      </c>
      <c r="AV165" s="14" t="s">
        <v>82</v>
      </c>
      <c r="AW165" s="14" t="s">
        <v>35</v>
      </c>
      <c r="AX165" s="14" t="s">
        <v>73</v>
      </c>
      <c r="AY165" s="219" t="s">
        <v>139</v>
      </c>
    </row>
    <row r="166" spans="1:65" s="15" customFormat="1" ht="11.25">
      <c r="B166" s="220"/>
      <c r="C166" s="221"/>
      <c r="D166" s="192" t="s">
        <v>152</v>
      </c>
      <c r="E166" s="222" t="s">
        <v>19</v>
      </c>
      <c r="F166" s="223" t="s">
        <v>155</v>
      </c>
      <c r="G166" s="221"/>
      <c r="H166" s="224">
        <v>94.978999999999999</v>
      </c>
      <c r="I166" s="225"/>
      <c r="J166" s="221"/>
      <c r="K166" s="221"/>
      <c r="L166" s="226"/>
      <c r="M166" s="227"/>
      <c r="N166" s="228"/>
      <c r="O166" s="228"/>
      <c r="P166" s="228"/>
      <c r="Q166" s="228"/>
      <c r="R166" s="228"/>
      <c r="S166" s="228"/>
      <c r="T166" s="229"/>
      <c r="AT166" s="230" t="s">
        <v>152</v>
      </c>
      <c r="AU166" s="230" t="s">
        <v>82</v>
      </c>
      <c r="AV166" s="15" t="s">
        <v>146</v>
      </c>
      <c r="AW166" s="15" t="s">
        <v>35</v>
      </c>
      <c r="AX166" s="15" t="s">
        <v>80</v>
      </c>
      <c r="AY166" s="230" t="s">
        <v>139</v>
      </c>
    </row>
    <row r="167" spans="1:65" s="2" customFormat="1" ht="37.9" customHeight="1">
      <c r="A167" s="35"/>
      <c r="B167" s="36"/>
      <c r="C167" s="179" t="s">
        <v>244</v>
      </c>
      <c r="D167" s="179" t="s">
        <v>141</v>
      </c>
      <c r="E167" s="180" t="s">
        <v>255</v>
      </c>
      <c r="F167" s="181" t="s">
        <v>256</v>
      </c>
      <c r="G167" s="182" t="s">
        <v>199</v>
      </c>
      <c r="H167" s="183">
        <v>49.988999999999997</v>
      </c>
      <c r="I167" s="184"/>
      <c r="J167" s="185">
        <f>ROUND(I167*H167,2)</f>
        <v>0</v>
      </c>
      <c r="K167" s="181" t="s">
        <v>145</v>
      </c>
      <c r="L167" s="40"/>
      <c r="M167" s="186" t="s">
        <v>19</v>
      </c>
      <c r="N167" s="187" t="s">
        <v>44</v>
      </c>
      <c r="O167" s="65"/>
      <c r="P167" s="188">
        <f>O167*H167</f>
        <v>0</v>
      </c>
      <c r="Q167" s="188">
        <v>0</v>
      </c>
      <c r="R167" s="188">
        <f>Q167*H167</f>
        <v>0</v>
      </c>
      <c r="S167" s="188">
        <v>0</v>
      </c>
      <c r="T167" s="189">
        <f>S167*H167</f>
        <v>0</v>
      </c>
      <c r="U167" s="35"/>
      <c r="V167" s="35"/>
      <c r="W167" s="35"/>
      <c r="X167" s="35"/>
      <c r="Y167" s="35"/>
      <c r="Z167" s="35"/>
      <c r="AA167" s="35"/>
      <c r="AB167" s="35"/>
      <c r="AC167" s="35"/>
      <c r="AD167" s="35"/>
      <c r="AE167" s="35"/>
      <c r="AR167" s="190" t="s">
        <v>146</v>
      </c>
      <c r="AT167" s="190" t="s">
        <v>141</v>
      </c>
      <c r="AU167" s="190" t="s">
        <v>82</v>
      </c>
      <c r="AY167" s="18" t="s">
        <v>139</v>
      </c>
      <c r="BE167" s="191">
        <f>IF(N167="základní",J167,0)</f>
        <v>0</v>
      </c>
      <c r="BF167" s="191">
        <f>IF(N167="snížená",J167,0)</f>
        <v>0</v>
      </c>
      <c r="BG167" s="191">
        <f>IF(N167="zákl. přenesená",J167,0)</f>
        <v>0</v>
      </c>
      <c r="BH167" s="191">
        <f>IF(N167="sníž. přenesená",J167,0)</f>
        <v>0</v>
      </c>
      <c r="BI167" s="191">
        <f>IF(N167="nulová",J167,0)</f>
        <v>0</v>
      </c>
      <c r="BJ167" s="18" t="s">
        <v>80</v>
      </c>
      <c r="BK167" s="191">
        <f>ROUND(I167*H167,2)</f>
        <v>0</v>
      </c>
      <c r="BL167" s="18" t="s">
        <v>146</v>
      </c>
      <c r="BM167" s="190" t="s">
        <v>1362</v>
      </c>
    </row>
    <row r="168" spans="1:65" s="2" customFormat="1" ht="39">
      <c r="A168" s="35"/>
      <c r="B168" s="36"/>
      <c r="C168" s="37"/>
      <c r="D168" s="192" t="s">
        <v>148</v>
      </c>
      <c r="E168" s="37"/>
      <c r="F168" s="193" t="s">
        <v>258</v>
      </c>
      <c r="G168" s="37"/>
      <c r="H168" s="37"/>
      <c r="I168" s="194"/>
      <c r="J168" s="37"/>
      <c r="K168" s="37"/>
      <c r="L168" s="40"/>
      <c r="M168" s="195"/>
      <c r="N168" s="196"/>
      <c r="O168" s="65"/>
      <c r="P168" s="65"/>
      <c r="Q168" s="65"/>
      <c r="R168" s="65"/>
      <c r="S168" s="65"/>
      <c r="T168" s="66"/>
      <c r="U168" s="35"/>
      <c r="V168" s="35"/>
      <c r="W168" s="35"/>
      <c r="X168" s="35"/>
      <c r="Y168" s="35"/>
      <c r="Z168" s="35"/>
      <c r="AA168" s="35"/>
      <c r="AB168" s="35"/>
      <c r="AC168" s="35"/>
      <c r="AD168" s="35"/>
      <c r="AE168" s="35"/>
      <c r="AT168" s="18" t="s">
        <v>148</v>
      </c>
      <c r="AU168" s="18" t="s">
        <v>82</v>
      </c>
    </row>
    <row r="169" spans="1:65" s="2" customFormat="1" ht="11.25">
      <c r="A169" s="35"/>
      <c r="B169" s="36"/>
      <c r="C169" s="37"/>
      <c r="D169" s="197" t="s">
        <v>150</v>
      </c>
      <c r="E169" s="37"/>
      <c r="F169" s="198" t="s">
        <v>259</v>
      </c>
      <c r="G169" s="37"/>
      <c r="H169" s="37"/>
      <c r="I169" s="194"/>
      <c r="J169" s="37"/>
      <c r="K169" s="37"/>
      <c r="L169" s="40"/>
      <c r="M169" s="195"/>
      <c r="N169" s="196"/>
      <c r="O169" s="65"/>
      <c r="P169" s="65"/>
      <c r="Q169" s="65"/>
      <c r="R169" s="65"/>
      <c r="S169" s="65"/>
      <c r="T169" s="66"/>
      <c r="U169" s="35"/>
      <c r="V169" s="35"/>
      <c r="W169" s="35"/>
      <c r="X169" s="35"/>
      <c r="Y169" s="35"/>
      <c r="Z169" s="35"/>
      <c r="AA169" s="35"/>
      <c r="AB169" s="35"/>
      <c r="AC169" s="35"/>
      <c r="AD169" s="35"/>
      <c r="AE169" s="35"/>
      <c r="AT169" s="18" t="s">
        <v>150</v>
      </c>
      <c r="AU169" s="18" t="s">
        <v>82</v>
      </c>
    </row>
    <row r="170" spans="1:65" s="13" customFormat="1" ht="22.5">
      <c r="B170" s="199"/>
      <c r="C170" s="200"/>
      <c r="D170" s="192" t="s">
        <v>152</v>
      </c>
      <c r="E170" s="201" t="s">
        <v>19</v>
      </c>
      <c r="F170" s="202" t="s">
        <v>1363</v>
      </c>
      <c r="G170" s="200"/>
      <c r="H170" s="201" t="s">
        <v>19</v>
      </c>
      <c r="I170" s="203"/>
      <c r="J170" s="200"/>
      <c r="K170" s="200"/>
      <c r="L170" s="204"/>
      <c r="M170" s="205"/>
      <c r="N170" s="206"/>
      <c r="O170" s="206"/>
      <c r="P170" s="206"/>
      <c r="Q170" s="206"/>
      <c r="R170" s="206"/>
      <c r="S170" s="206"/>
      <c r="T170" s="207"/>
      <c r="AT170" s="208" t="s">
        <v>152</v>
      </c>
      <c r="AU170" s="208" t="s">
        <v>82</v>
      </c>
      <c r="AV170" s="13" t="s">
        <v>80</v>
      </c>
      <c r="AW170" s="13" t="s">
        <v>35</v>
      </c>
      <c r="AX170" s="13" t="s">
        <v>73</v>
      </c>
      <c r="AY170" s="208" t="s">
        <v>139</v>
      </c>
    </row>
    <row r="171" spans="1:65" s="14" customFormat="1" ht="11.25">
      <c r="B171" s="209"/>
      <c r="C171" s="210"/>
      <c r="D171" s="192" t="s">
        <v>152</v>
      </c>
      <c r="E171" s="211" t="s">
        <v>19</v>
      </c>
      <c r="F171" s="212" t="s">
        <v>1364</v>
      </c>
      <c r="G171" s="210"/>
      <c r="H171" s="213">
        <v>49.988999999999997</v>
      </c>
      <c r="I171" s="214"/>
      <c r="J171" s="210"/>
      <c r="K171" s="210"/>
      <c r="L171" s="215"/>
      <c r="M171" s="216"/>
      <c r="N171" s="217"/>
      <c r="O171" s="217"/>
      <c r="P171" s="217"/>
      <c r="Q171" s="217"/>
      <c r="R171" s="217"/>
      <c r="S171" s="217"/>
      <c r="T171" s="218"/>
      <c r="AT171" s="219" t="s">
        <v>152</v>
      </c>
      <c r="AU171" s="219" t="s">
        <v>82</v>
      </c>
      <c r="AV171" s="14" t="s">
        <v>82</v>
      </c>
      <c r="AW171" s="14" t="s">
        <v>35</v>
      </c>
      <c r="AX171" s="14" t="s">
        <v>73</v>
      </c>
      <c r="AY171" s="219" t="s">
        <v>139</v>
      </c>
    </row>
    <row r="172" spans="1:65" s="15" customFormat="1" ht="11.25">
      <c r="B172" s="220"/>
      <c r="C172" s="221"/>
      <c r="D172" s="192" t="s">
        <v>152</v>
      </c>
      <c r="E172" s="222" t="s">
        <v>19</v>
      </c>
      <c r="F172" s="223" t="s">
        <v>155</v>
      </c>
      <c r="G172" s="221"/>
      <c r="H172" s="224">
        <v>49.988999999999997</v>
      </c>
      <c r="I172" s="225"/>
      <c r="J172" s="221"/>
      <c r="K172" s="221"/>
      <c r="L172" s="226"/>
      <c r="M172" s="227"/>
      <c r="N172" s="228"/>
      <c r="O172" s="228"/>
      <c r="P172" s="228"/>
      <c r="Q172" s="228"/>
      <c r="R172" s="228"/>
      <c r="S172" s="228"/>
      <c r="T172" s="229"/>
      <c r="AT172" s="230" t="s">
        <v>152</v>
      </c>
      <c r="AU172" s="230" t="s">
        <v>82</v>
      </c>
      <c r="AV172" s="15" t="s">
        <v>146</v>
      </c>
      <c r="AW172" s="15" t="s">
        <v>35</v>
      </c>
      <c r="AX172" s="15" t="s">
        <v>80</v>
      </c>
      <c r="AY172" s="230" t="s">
        <v>139</v>
      </c>
    </row>
    <row r="173" spans="1:65" s="2" customFormat="1" ht="24.2" customHeight="1">
      <c r="A173" s="35"/>
      <c r="B173" s="36"/>
      <c r="C173" s="179" t="s">
        <v>254</v>
      </c>
      <c r="D173" s="179" t="s">
        <v>141</v>
      </c>
      <c r="E173" s="180" t="s">
        <v>265</v>
      </c>
      <c r="F173" s="181" t="s">
        <v>266</v>
      </c>
      <c r="G173" s="182" t="s">
        <v>199</v>
      </c>
      <c r="H173" s="183">
        <v>99.977999999999994</v>
      </c>
      <c r="I173" s="184"/>
      <c r="J173" s="185">
        <f>ROUND(I173*H173,2)</f>
        <v>0</v>
      </c>
      <c r="K173" s="181" t="s">
        <v>145</v>
      </c>
      <c r="L173" s="40"/>
      <c r="M173" s="186" t="s">
        <v>19</v>
      </c>
      <c r="N173" s="187" t="s">
        <v>44</v>
      </c>
      <c r="O173" s="65"/>
      <c r="P173" s="188">
        <f>O173*H173</f>
        <v>0</v>
      </c>
      <c r="Q173" s="188">
        <v>0</v>
      </c>
      <c r="R173" s="188">
        <f>Q173*H173</f>
        <v>0</v>
      </c>
      <c r="S173" s="188">
        <v>0</v>
      </c>
      <c r="T173" s="189">
        <f>S173*H173</f>
        <v>0</v>
      </c>
      <c r="U173" s="35"/>
      <c r="V173" s="35"/>
      <c r="W173" s="35"/>
      <c r="X173" s="35"/>
      <c r="Y173" s="35"/>
      <c r="Z173" s="35"/>
      <c r="AA173" s="35"/>
      <c r="AB173" s="35"/>
      <c r="AC173" s="35"/>
      <c r="AD173" s="35"/>
      <c r="AE173" s="35"/>
      <c r="AR173" s="190" t="s">
        <v>146</v>
      </c>
      <c r="AT173" s="190" t="s">
        <v>141</v>
      </c>
      <c r="AU173" s="190" t="s">
        <v>82</v>
      </c>
      <c r="AY173" s="18" t="s">
        <v>139</v>
      </c>
      <c r="BE173" s="191">
        <f>IF(N173="základní",J173,0)</f>
        <v>0</v>
      </c>
      <c r="BF173" s="191">
        <f>IF(N173="snížená",J173,0)</f>
        <v>0</v>
      </c>
      <c r="BG173" s="191">
        <f>IF(N173="zákl. přenesená",J173,0)</f>
        <v>0</v>
      </c>
      <c r="BH173" s="191">
        <f>IF(N173="sníž. přenesená",J173,0)</f>
        <v>0</v>
      </c>
      <c r="BI173" s="191">
        <f>IF(N173="nulová",J173,0)</f>
        <v>0</v>
      </c>
      <c r="BJ173" s="18" t="s">
        <v>80</v>
      </c>
      <c r="BK173" s="191">
        <f>ROUND(I173*H173,2)</f>
        <v>0</v>
      </c>
      <c r="BL173" s="18" t="s">
        <v>146</v>
      </c>
      <c r="BM173" s="190" t="s">
        <v>1365</v>
      </c>
    </row>
    <row r="174" spans="1:65" s="2" customFormat="1" ht="29.25">
      <c r="A174" s="35"/>
      <c r="B174" s="36"/>
      <c r="C174" s="37"/>
      <c r="D174" s="192" t="s">
        <v>148</v>
      </c>
      <c r="E174" s="37"/>
      <c r="F174" s="193" t="s">
        <v>268</v>
      </c>
      <c r="G174" s="37"/>
      <c r="H174" s="37"/>
      <c r="I174" s="194"/>
      <c r="J174" s="37"/>
      <c r="K174" s="37"/>
      <c r="L174" s="40"/>
      <c r="M174" s="195"/>
      <c r="N174" s="196"/>
      <c r="O174" s="65"/>
      <c r="P174" s="65"/>
      <c r="Q174" s="65"/>
      <c r="R174" s="65"/>
      <c r="S174" s="65"/>
      <c r="T174" s="66"/>
      <c r="U174" s="35"/>
      <c r="V174" s="35"/>
      <c r="W174" s="35"/>
      <c r="X174" s="35"/>
      <c r="Y174" s="35"/>
      <c r="Z174" s="35"/>
      <c r="AA174" s="35"/>
      <c r="AB174" s="35"/>
      <c r="AC174" s="35"/>
      <c r="AD174" s="35"/>
      <c r="AE174" s="35"/>
      <c r="AT174" s="18" t="s">
        <v>148</v>
      </c>
      <c r="AU174" s="18" t="s">
        <v>82</v>
      </c>
    </row>
    <row r="175" spans="1:65" s="2" customFormat="1" ht="11.25">
      <c r="A175" s="35"/>
      <c r="B175" s="36"/>
      <c r="C175" s="37"/>
      <c r="D175" s="197" t="s">
        <v>150</v>
      </c>
      <c r="E175" s="37"/>
      <c r="F175" s="198" t="s">
        <v>269</v>
      </c>
      <c r="G175" s="37"/>
      <c r="H175" s="37"/>
      <c r="I175" s="194"/>
      <c r="J175" s="37"/>
      <c r="K175" s="37"/>
      <c r="L175" s="40"/>
      <c r="M175" s="195"/>
      <c r="N175" s="196"/>
      <c r="O175" s="65"/>
      <c r="P175" s="65"/>
      <c r="Q175" s="65"/>
      <c r="R175" s="65"/>
      <c r="S175" s="65"/>
      <c r="T175" s="66"/>
      <c r="U175" s="35"/>
      <c r="V175" s="35"/>
      <c r="W175" s="35"/>
      <c r="X175" s="35"/>
      <c r="Y175" s="35"/>
      <c r="Z175" s="35"/>
      <c r="AA175" s="35"/>
      <c r="AB175" s="35"/>
      <c r="AC175" s="35"/>
      <c r="AD175" s="35"/>
      <c r="AE175" s="35"/>
      <c r="AT175" s="18" t="s">
        <v>150</v>
      </c>
      <c r="AU175" s="18" t="s">
        <v>82</v>
      </c>
    </row>
    <row r="176" spans="1:65" s="13" customFormat="1" ht="11.25">
      <c r="B176" s="199"/>
      <c r="C176" s="200"/>
      <c r="D176" s="192" t="s">
        <v>152</v>
      </c>
      <c r="E176" s="201" t="s">
        <v>19</v>
      </c>
      <c r="F176" s="202" t="s">
        <v>1366</v>
      </c>
      <c r="G176" s="200"/>
      <c r="H176" s="201" t="s">
        <v>19</v>
      </c>
      <c r="I176" s="203"/>
      <c r="J176" s="200"/>
      <c r="K176" s="200"/>
      <c r="L176" s="204"/>
      <c r="M176" s="205"/>
      <c r="N176" s="206"/>
      <c r="O176" s="206"/>
      <c r="P176" s="206"/>
      <c r="Q176" s="206"/>
      <c r="R176" s="206"/>
      <c r="S176" s="206"/>
      <c r="T176" s="207"/>
      <c r="AT176" s="208" t="s">
        <v>152</v>
      </c>
      <c r="AU176" s="208" t="s">
        <v>82</v>
      </c>
      <c r="AV176" s="13" t="s">
        <v>80</v>
      </c>
      <c r="AW176" s="13" t="s">
        <v>35</v>
      </c>
      <c r="AX176" s="13" t="s">
        <v>73</v>
      </c>
      <c r="AY176" s="208" t="s">
        <v>139</v>
      </c>
    </row>
    <row r="177" spans="1:65" s="13" customFormat="1" ht="11.25">
      <c r="B177" s="199"/>
      <c r="C177" s="200"/>
      <c r="D177" s="192" t="s">
        <v>152</v>
      </c>
      <c r="E177" s="201" t="s">
        <v>19</v>
      </c>
      <c r="F177" s="202" t="s">
        <v>1367</v>
      </c>
      <c r="G177" s="200"/>
      <c r="H177" s="201" t="s">
        <v>19</v>
      </c>
      <c r="I177" s="203"/>
      <c r="J177" s="200"/>
      <c r="K177" s="200"/>
      <c r="L177" s="204"/>
      <c r="M177" s="205"/>
      <c r="N177" s="206"/>
      <c r="O177" s="206"/>
      <c r="P177" s="206"/>
      <c r="Q177" s="206"/>
      <c r="R177" s="206"/>
      <c r="S177" s="206"/>
      <c r="T177" s="207"/>
      <c r="AT177" s="208" t="s">
        <v>152</v>
      </c>
      <c r="AU177" s="208" t="s">
        <v>82</v>
      </c>
      <c r="AV177" s="13" t="s">
        <v>80</v>
      </c>
      <c r="AW177" s="13" t="s">
        <v>35</v>
      </c>
      <c r="AX177" s="13" t="s">
        <v>73</v>
      </c>
      <c r="AY177" s="208" t="s">
        <v>139</v>
      </c>
    </row>
    <row r="178" spans="1:65" s="14" customFormat="1" ht="11.25">
      <c r="B178" s="209"/>
      <c r="C178" s="210"/>
      <c r="D178" s="192" t="s">
        <v>152</v>
      </c>
      <c r="E178" s="211" t="s">
        <v>19</v>
      </c>
      <c r="F178" s="212" t="s">
        <v>1368</v>
      </c>
      <c r="G178" s="210"/>
      <c r="H178" s="213">
        <v>99.977999999999994</v>
      </c>
      <c r="I178" s="214"/>
      <c r="J178" s="210"/>
      <c r="K178" s="210"/>
      <c r="L178" s="215"/>
      <c r="M178" s="216"/>
      <c r="N178" s="217"/>
      <c r="O178" s="217"/>
      <c r="P178" s="217"/>
      <c r="Q178" s="217"/>
      <c r="R178" s="217"/>
      <c r="S178" s="217"/>
      <c r="T178" s="218"/>
      <c r="AT178" s="219" t="s">
        <v>152</v>
      </c>
      <c r="AU178" s="219" t="s">
        <v>82</v>
      </c>
      <c r="AV178" s="14" t="s">
        <v>82</v>
      </c>
      <c r="AW178" s="14" t="s">
        <v>35</v>
      </c>
      <c r="AX178" s="14" t="s">
        <v>73</v>
      </c>
      <c r="AY178" s="219" t="s">
        <v>139</v>
      </c>
    </row>
    <row r="179" spans="1:65" s="15" customFormat="1" ht="11.25">
      <c r="B179" s="220"/>
      <c r="C179" s="221"/>
      <c r="D179" s="192" t="s">
        <v>152</v>
      </c>
      <c r="E179" s="222" t="s">
        <v>19</v>
      </c>
      <c r="F179" s="223" t="s">
        <v>155</v>
      </c>
      <c r="G179" s="221"/>
      <c r="H179" s="224">
        <v>99.977999999999994</v>
      </c>
      <c r="I179" s="225"/>
      <c r="J179" s="221"/>
      <c r="K179" s="221"/>
      <c r="L179" s="226"/>
      <c r="M179" s="227"/>
      <c r="N179" s="228"/>
      <c r="O179" s="228"/>
      <c r="P179" s="228"/>
      <c r="Q179" s="228"/>
      <c r="R179" s="228"/>
      <c r="S179" s="228"/>
      <c r="T179" s="229"/>
      <c r="AT179" s="230" t="s">
        <v>152</v>
      </c>
      <c r="AU179" s="230" t="s">
        <v>82</v>
      </c>
      <c r="AV179" s="15" t="s">
        <v>146</v>
      </c>
      <c r="AW179" s="15" t="s">
        <v>35</v>
      </c>
      <c r="AX179" s="15" t="s">
        <v>80</v>
      </c>
      <c r="AY179" s="230" t="s">
        <v>139</v>
      </c>
    </row>
    <row r="180" spans="1:65" s="2" customFormat="1" ht="24.2" customHeight="1">
      <c r="A180" s="35"/>
      <c r="B180" s="36"/>
      <c r="C180" s="179" t="s">
        <v>264</v>
      </c>
      <c r="D180" s="179" t="s">
        <v>141</v>
      </c>
      <c r="E180" s="180" t="s">
        <v>290</v>
      </c>
      <c r="F180" s="181" t="s">
        <v>291</v>
      </c>
      <c r="G180" s="182" t="s">
        <v>199</v>
      </c>
      <c r="H180" s="183">
        <v>48.142000000000003</v>
      </c>
      <c r="I180" s="184"/>
      <c r="J180" s="185">
        <f>ROUND(I180*H180,2)</f>
        <v>0</v>
      </c>
      <c r="K180" s="181" t="s">
        <v>145</v>
      </c>
      <c r="L180" s="40"/>
      <c r="M180" s="186" t="s">
        <v>19</v>
      </c>
      <c r="N180" s="187" t="s">
        <v>44</v>
      </c>
      <c r="O180" s="65"/>
      <c r="P180" s="188">
        <f>O180*H180</f>
        <v>0</v>
      </c>
      <c r="Q180" s="188">
        <v>0</v>
      </c>
      <c r="R180" s="188">
        <f>Q180*H180</f>
        <v>0</v>
      </c>
      <c r="S180" s="188">
        <v>0</v>
      </c>
      <c r="T180" s="189">
        <f>S180*H180</f>
        <v>0</v>
      </c>
      <c r="U180" s="35"/>
      <c r="V180" s="35"/>
      <c r="W180" s="35"/>
      <c r="X180" s="35"/>
      <c r="Y180" s="35"/>
      <c r="Z180" s="35"/>
      <c r="AA180" s="35"/>
      <c r="AB180" s="35"/>
      <c r="AC180" s="35"/>
      <c r="AD180" s="35"/>
      <c r="AE180" s="35"/>
      <c r="AR180" s="190" t="s">
        <v>146</v>
      </c>
      <c r="AT180" s="190" t="s">
        <v>141</v>
      </c>
      <c r="AU180" s="190" t="s">
        <v>82</v>
      </c>
      <c r="AY180" s="18" t="s">
        <v>139</v>
      </c>
      <c r="BE180" s="191">
        <f>IF(N180="základní",J180,0)</f>
        <v>0</v>
      </c>
      <c r="BF180" s="191">
        <f>IF(N180="snížená",J180,0)</f>
        <v>0</v>
      </c>
      <c r="BG180" s="191">
        <f>IF(N180="zákl. přenesená",J180,0)</f>
        <v>0</v>
      </c>
      <c r="BH180" s="191">
        <f>IF(N180="sníž. přenesená",J180,0)</f>
        <v>0</v>
      </c>
      <c r="BI180" s="191">
        <f>IF(N180="nulová",J180,0)</f>
        <v>0</v>
      </c>
      <c r="BJ180" s="18" t="s">
        <v>80</v>
      </c>
      <c r="BK180" s="191">
        <f>ROUND(I180*H180,2)</f>
        <v>0</v>
      </c>
      <c r="BL180" s="18" t="s">
        <v>146</v>
      </c>
      <c r="BM180" s="190" t="s">
        <v>1369</v>
      </c>
    </row>
    <row r="181" spans="1:65" s="2" customFormat="1" ht="19.5">
      <c r="A181" s="35"/>
      <c r="B181" s="36"/>
      <c r="C181" s="37"/>
      <c r="D181" s="192" t="s">
        <v>148</v>
      </c>
      <c r="E181" s="37"/>
      <c r="F181" s="193" t="s">
        <v>293</v>
      </c>
      <c r="G181" s="37"/>
      <c r="H181" s="37"/>
      <c r="I181" s="194"/>
      <c r="J181" s="37"/>
      <c r="K181" s="37"/>
      <c r="L181" s="40"/>
      <c r="M181" s="195"/>
      <c r="N181" s="196"/>
      <c r="O181" s="65"/>
      <c r="P181" s="65"/>
      <c r="Q181" s="65"/>
      <c r="R181" s="65"/>
      <c r="S181" s="65"/>
      <c r="T181" s="66"/>
      <c r="U181" s="35"/>
      <c r="V181" s="35"/>
      <c r="W181" s="35"/>
      <c r="X181" s="35"/>
      <c r="Y181" s="35"/>
      <c r="Z181" s="35"/>
      <c r="AA181" s="35"/>
      <c r="AB181" s="35"/>
      <c r="AC181" s="35"/>
      <c r="AD181" s="35"/>
      <c r="AE181" s="35"/>
      <c r="AT181" s="18" t="s">
        <v>148</v>
      </c>
      <c r="AU181" s="18" t="s">
        <v>82</v>
      </c>
    </row>
    <row r="182" spans="1:65" s="2" customFormat="1" ht="11.25">
      <c r="A182" s="35"/>
      <c r="B182" s="36"/>
      <c r="C182" s="37"/>
      <c r="D182" s="197" t="s">
        <v>150</v>
      </c>
      <c r="E182" s="37"/>
      <c r="F182" s="198" t="s">
        <v>294</v>
      </c>
      <c r="G182" s="37"/>
      <c r="H182" s="37"/>
      <c r="I182" s="194"/>
      <c r="J182" s="37"/>
      <c r="K182" s="37"/>
      <c r="L182" s="40"/>
      <c r="M182" s="195"/>
      <c r="N182" s="196"/>
      <c r="O182" s="65"/>
      <c r="P182" s="65"/>
      <c r="Q182" s="65"/>
      <c r="R182" s="65"/>
      <c r="S182" s="65"/>
      <c r="T182" s="66"/>
      <c r="U182" s="35"/>
      <c r="V182" s="35"/>
      <c r="W182" s="35"/>
      <c r="X182" s="35"/>
      <c r="Y182" s="35"/>
      <c r="Z182" s="35"/>
      <c r="AA182" s="35"/>
      <c r="AB182" s="35"/>
      <c r="AC182" s="35"/>
      <c r="AD182" s="35"/>
      <c r="AE182" s="35"/>
      <c r="AT182" s="18" t="s">
        <v>150</v>
      </c>
      <c r="AU182" s="18" t="s">
        <v>82</v>
      </c>
    </row>
    <row r="183" spans="1:65" s="13" customFormat="1" ht="22.5">
      <c r="B183" s="199"/>
      <c r="C183" s="200"/>
      <c r="D183" s="192" t="s">
        <v>152</v>
      </c>
      <c r="E183" s="201" t="s">
        <v>19</v>
      </c>
      <c r="F183" s="202" t="s">
        <v>1370</v>
      </c>
      <c r="G183" s="200"/>
      <c r="H183" s="201" t="s">
        <v>19</v>
      </c>
      <c r="I183" s="203"/>
      <c r="J183" s="200"/>
      <c r="K183" s="200"/>
      <c r="L183" s="204"/>
      <c r="M183" s="205"/>
      <c r="N183" s="206"/>
      <c r="O183" s="206"/>
      <c r="P183" s="206"/>
      <c r="Q183" s="206"/>
      <c r="R183" s="206"/>
      <c r="S183" s="206"/>
      <c r="T183" s="207"/>
      <c r="AT183" s="208" t="s">
        <v>152</v>
      </c>
      <c r="AU183" s="208" t="s">
        <v>82</v>
      </c>
      <c r="AV183" s="13" t="s">
        <v>80</v>
      </c>
      <c r="AW183" s="13" t="s">
        <v>35</v>
      </c>
      <c r="AX183" s="13" t="s">
        <v>73</v>
      </c>
      <c r="AY183" s="208" t="s">
        <v>139</v>
      </c>
    </row>
    <row r="184" spans="1:65" s="14" customFormat="1" ht="11.25">
      <c r="B184" s="209"/>
      <c r="C184" s="210"/>
      <c r="D184" s="192" t="s">
        <v>152</v>
      </c>
      <c r="E184" s="211" t="s">
        <v>19</v>
      </c>
      <c r="F184" s="212" t="s">
        <v>1371</v>
      </c>
      <c r="G184" s="210"/>
      <c r="H184" s="213">
        <v>29.016999999999999</v>
      </c>
      <c r="I184" s="214"/>
      <c r="J184" s="210"/>
      <c r="K184" s="210"/>
      <c r="L184" s="215"/>
      <c r="M184" s="216"/>
      <c r="N184" s="217"/>
      <c r="O184" s="217"/>
      <c r="P184" s="217"/>
      <c r="Q184" s="217"/>
      <c r="R184" s="217"/>
      <c r="S184" s="217"/>
      <c r="T184" s="218"/>
      <c r="AT184" s="219" t="s">
        <v>152</v>
      </c>
      <c r="AU184" s="219" t="s">
        <v>82</v>
      </c>
      <c r="AV184" s="14" t="s">
        <v>82</v>
      </c>
      <c r="AW184" s="14" t="s">
        <v>35</v>
      </c>
      <c r="AX184" s="14" t="s">
        <v>73</v>
      </c>
      <c r="AY184" s="219" t="s">
        <v>139</v>
      </c>
    </row>
    <row r="185" spans="1:65" s="14" customFormat="1" ht="11.25">
      <c r="B185" s="209"/>
      <c r="C185" s="210"/>
      <c r="D185" s="192" t="s">
        <v>152</v>
      </c>
      <c r="E185" s="211" t="s">
        <v>19</v>
      </c>
      <c r="F185" s="212" t="s">
        <v>1372</v>
      </c>
      <c r="G185" s="210"/>
      <c r="H185" s="213">
        <v>7.65</v>
      </c>
      <c r="I185" s="214"/>
      <c r="J185" s="210"/>
      <c r="K185" s="210"/>
      <c r="L185" s="215"/>
      <c r="M185" s="216"/>
      <c r="N185" s="217"/>
      <c r="O185" s="217"/>
      <c r="P185" s="217"/>
      <c r="Q185" s="217"/>
      <c r="R185" s="217"/>
      <c r="S185" s="217"/>
      <c r="T185" s="218"/>
      <c r="AT185" s="219" t="s">
        <v>152</v>
      </c>
      <c r="AU185" s="219" t="s">
        <v>82</v>
      </c>
      <c r="AV185" s="14" t="s">
        <v>82</v>
      </c>
      <c r="AW185" s="14" t="s">
        <v>35</v>
      </c>
      <c r="AX185" s="14" t="s">
        <v>73</v>
      </c>
      <c r="AY185" s="219" t="s">
        <v>139</v>
      </c>
    </row>
    <row r="186" spans="1:65" s="14" customFormat="1" ht="11.25">
      <c r="B186" s="209"/>
      <c r="C186" s="210"/>
      <c r="D186" s="192" t="s">
        <v>152</v>
      </c>
      <c r="E186" s="211" t="s">
        <v>19</v>
      </c>
      <c r="F186" s="212" t="s">
        <v>1373</v>
      </c>
      <c r="G186" s="210"/>
      <c r="H186" s="213">
        <v>11.475</v>
      </c>
      <c r="I186" s="214"/>
      <c r="J186" s="210"/>
      <c r="K186" s="210"/>
      <c r="L186" s="215"/>
      <c r="M186" s="216"/>
      <c r="N186" s="217"/>
      <c r="O186" s="217"/>
      <c r="P186" s="217"/>
      <c r="Q186" s="217"/>
      <c r="R186" s="217"/>
      <c r="S186" s="217"/>
      <c r="T186" s="218"/>
      <c r="AT186" s="219" t="s">
        <v>152</v>
      </c>
      <c r="AU186" s="219" t="s">
        <v>82</v>
      </c>
      <c r="AV186" s="14" t="s">
        <v>82</v>
      </c>
      <c r="AW186" s="14" t="s">
        <v>35</v>
      </c>
      <c r="AX186" s="14" t="s">
        <v>73</v>
      </c>
      <c r="AY186" s="219" t="s">
        <v>139</v>
      </c>
    </row>
    <row r="187" spans="1:65" s="15" customFormat="1" ht="11.25">
      <c r="B187" s="220"/>
      <c r="C187" s="221"/>
      <c r="D187" s="192" t="s">
        <v>152</v>
      </c>
      <c r="E187" s="222" t="s">
        <v>19</v>
      </c>
      <c r="F187" s="223" t="s">
        <v>155</v>
      </c>
      <c r="G187" s="221"/>
      <c r="H187" s="224">
        <v>48.142000000000003</v>
      </c>
      <c r="I187" s="225"/>
      <c r="J187" s="221"/>
      <c r="K187" s="221"/>
      <c r="L187" s="226"/>
      <c r="M187" s="227"/>
      <c r="N187" s="228"/>
      <c r="O187" s="228"/>
      <c r="P187" s="228"/>
      <c r="Q187" s="228"/>
      <c r="R187" s="228"/>
      <c r="S187" s="228"/>
      <c r="T187" s="229"/>
      <c r="AT187" s="230" t="s">
        <v>152</v>
      </c>
      <c r="AU187" s="230" t="s">
        <v>82</v>
      </c>
      <c r="AV187" s="15" t="s">
        <v>146</v>
      </c>
      <c r="AW187" s="15" t="s">
        <v>35</v>
      </c>
      <c r="AX187" s="15" t="s">
        <v>80</v>
      </c>
      <c r="AY187" s="230" t="s">
        <v>139</v>
      </c>
    </row>
    <row r="188" spans="1:65" s="2" customFormat="1" ht="16.5" customHeight="1">
      <c r="A188" s="35"/>
      <c r="B188" s="36"/>
      <c r="C188" s="231" t="s">
        <v>8</v>
      </c>
      <c r="D188" s="231" t="s">
        <v>227</v>
      </c>
      <c r="E188" s="232" t="s">
        <v>303</v>
      </c>
      <c r="F188" s="233" t="s">
        <v>304</v>
      </c>
      <c r="G188" s="234" t="s">
        <v>230</v>
      </c>
      <c r="H188" s="235">
        <v>86.656000000000006</v>
      </c>
      <c r="I188" s="236"/>
      <c r="J188" s="237">
        <f>ROUND(I188*H188,2)</f>
        <v>0</v>
      </c>
      <c r="K188" s="233" t="s">
        <v>145</v>
      </c>
      <c r="L188" s="238"/>
      <c r="M188" s="239" t="s">
        <v>19</v>
      </c>
      <c r="N188" s="240" t="s">
        <v>44</v>
      </c>
      <c r="O188" s="65"/>
      <c r="P188" s="188">
        <f>O188*H188</f>
        <v>0</v>
      </c>
      <c r="Q188" s="188">
        <v>1</v>
      </c>
      <c r="R188" s="188">
        <f>Q188*H188</f>
        <v>86.656000000000006</v>
      </c>
      <c r="S188" s="188">
        <v>0</v>
      </c>
      <c r="T188" s="189">
        <f>S188*H188</f>
        <v>0</v>
      </c>
      <c r="U188" s="35"/>
      <c r="V188" s="35"/>
      <c r="W188" s="35"/>
      <c r="X188" s="35"/>
      <c r="Y188" s="35"/>
      <c r="Z188" s="35"/>
      <c r="AA188" s="35"/>
      <c r="AB188" s="35"/>
      <c r="AC188" s="35"/>
      <c r="AD188" s="35"/>
      <c r="AE188" s="35"/>
      <c r="AR188" s="190" t="s">
        <v>210</v>
      </c>
      <c r="AT188" s="190" t="s">
        <v>227</v>
      </c>
      <c r="AU188" s="190" t="s">
        <v>82</v>
      </c>
      <c r="AY188" s="18" t="s">
        <v>139</v>
      </c>
      <c r="BE188" s="191">
        <f>IF(N188="základní",J188,0)</f>
        <v>0</v>
      </c>
      <c r="BF188" s="191">
        <f>IF(N188="snížená",J188,0)</f>
        <v>0</v>
      </c>
      <c r="BG188" s="191">
        <f>IF(N188="zákl. přenesená",J188,0)</f>
        <v>0</v>
      </c>
      <c r="BH188" s="191">
        <f>IF(N188="sníž. přenesená",J188,0)</f>
        <v>0</v>
      </c>
      <c r="BI188" s="191">
        <f>IF(N188="nulová",J188,0)</f>
        <v>0</v>
      </c>
      <c r="BJ188" s="18" t="s">
        <v>80</v>
      </c>
      <c r="BK188" s="191">
        <f>ROUND(I188*H188,2)</f>
        <v>0</v>
      </c>
      <c r="BL188" s="18" t="s">
        <v>146</v>
      </c>
      <c r="BM188" s="190" t="s">
        <v>1374</v>
      </c>
    </row>
    <row r="189" spans="1:65" s="2" customFormat="1" ht="11.25">
      <c r="A189" s="35"/>
      <c r="B189" s="36"/>
      <c r="C189" s="37"/>
      <c r="D189" s="192" t="s">
        <v>148</v>
      </c>
      <c r="E189" s="37"/>
      <c r="F189" s="193" t="s">
        <v>304</v>
      </c>
      <c r="G189" s="37"/>
      <c r="H189" s="37"/>
      <c r="I189" s="194"/>
      <c r="J189" s="37"/>
      <c r="K189" s="37"/>
      <c r="L189" s="40"/>
      <c r="M189" s="195"/>
      <c r="N189" s="196"/>
      <c r="O189" s="65"/>
      <c r="P189" s="65"/>
      <c r="Q189" s="65"/>
      <c r="R189" s="65"/>
      <c r="S189" s="65"/>
      <c r="T189" s="66"/>
      <c r="U189" s="35"/>
      <c r="V189" s="35"/>
      <c r="W189" s="35"/>
      <c r="X189" s="35"/>
      <c r="Y189" s="35"/>
      <c r="Z189" s="35"/>
      <c r="AA189" s="35"/>
      <c r="AB189" s="35"/>
      <c r="AC189" s="35"/>
      <c r="AD189" s="35"/>
      <c r="AE189" s="35"/>
      <c r="AT189" s="18" t="s">
        <v>148</v>
      </c>
      <c r="AU189" s="18" t="s">
        <v>82</v>
      </c>
    </row>
    <row r="190" spans="1:65" s="14" customFormat="1" ht="11.25">
      <c r="B190" s="209"/>
      <c r="C190" s="210"/>
      <c r="D190" s="192" t="s">
        <v>152</v>
      </c>
      <c r="E190" s="211" t="s">
        <v>19</v>
      </c>
      <c r="F190" s="212" t="s">
        <v>1375</v>
      </c>
      <c r="G190" s="210"/>
      <c r="H190" s="213">
        <v>86.656000000000006</v>
      </c>
      <c r="I190" s="214"/>
      <c r="J190" s="210"/>
      <c r="K190" s="210"/>
      <c r="L190" s="215"/>
      <c r="M190" s="216"/>
      <c r="N190" s="217"/>
      <c r="O190" s="217"/>
      <c r="P190" s="217"/>
      <c r="Q190" s="217"/>
      <c r="R190" s="217"/>
      <c r="S190" s="217"/>
      <c r="T190" s="218"/>
      <c r="AT190" s="219" t="s">
        <v>152</v>
      </c>
      <c r="AU190" s="219" t="s">
        <v>82</v>
      </c>
      <c r="AV190" s="14" t="s">
        <v>82</v>
      </c>
      <c r="AW190" s="14" t="s">
        <v>35</v>
      </c>
      <c r="AX190" s="14" t="s">
        <v>73</v>
      </c>
      <c r="AY190" s="219" t="s">
        <v>139</v>
      </c>
    </row>
    <row r="191" spans="1:65" s="15" customFormat="1" ht="11.25">
      <c r="B191" s="220"/>
      <c r="C191" s="221"/>
      <c r="D191" s="192" t="s">
        <v>152</v>
      </c>
      <c r="E191" s="222" t="s">
        <v>19</v>
      </c>
      <c r="F191" s="223" t="s">
        <v>155</v>
      </c>
      <c r="G191" s="221"/>
      <c r="H191" s="224">
        <v>86.656000000000006</v>
      </c>
      <c r="I191" s="225"/>
      <c r="J191" s="221"/>
      <c r="K191" s="221"/>
      <c r="L191" s="226"/>
      <c r="M191" s="227"/>
      <c r="N191" s="228"/>
      <c r="O191" s="228"/>
      <c r="P191" s="228"/>
      <c r="Q191" s="228"/>
      <c r="R191" s="228"/>
      <c r="S191" s="228"/>
      <c r="T191" s="229"/>
      <c r="AT191" s="230" t="s">
        <v>152</v>
      </c>
      <c r="AU191" s="230" t="s">
        <v>82</v>
      </c>
      <c r="AV191" s="15" t="s">
        <v>146</v>
      </c>
      <c r="AW191" s="15" t="s">
        <v>35</v>
      </c>
      <c r="AX191" s="15" t="s">
        <v>80</v>
      </c>
      <c r="AY191" s="230" t="s">
        <v>139</v>
      </c>
    </row>
    <row r="192" spans="1:65" s="2" customFormat="1" ht="24.2" customHeight="1">
      <c r="A192" s="35"/>
      <c r="B192" s="36"/>
      <c r="C192" s="179" t="s">
        <v>285</v>
      </c>
      <c r="D192" s="179" t="s">
        <v>141</v>
      </c>
      <c r="E192" s="180" t="s">
        <v>323</v>
      </c>
      <c r="F192" s="181" t="s">
        <v>324</v>
      </c>
      <c r="G192" s="182" t="s">
        <v>144</v>
      </c>
      <c r="H192" s="183">
        <v>46.8</v>
      </c>
      <c r="I192" s="184"/>
      <c r="J192" s="185">
        <f>ROUND(I192*H192,2)</f>
        <v>0</v>
      </c>
      <c r="K192" s="181" t="s">
        <v>145</v>
      </c>
      <c r="L192" s="40"/>
      <c r="M192" s="186" t="s">
        <v>19</v>
      </c>
      <c r="N192" s="187" t="s">
        <v>44</v>
      </c>
      <c r="O192" s="65"/>
      <c r="P192" s="188">
        <f>O192*H192</f>
        <v>0</v>
      </c>
      <c r="Q192" s="188">
        <v>0</v>
      </c>
      <c r="R192" s="188">
        <f>Q192*H192</f>
        <v>0</v>
      </c>
      <c r="S192" s="188">
        <v>0</v>
      </c>
      <c r="T192" s="189">
        <f>S192*H192</f>
        <v>0</v>
      </c>
      <c r="U192" s="35"/>
      <c r="V192" s="35"/>
      <c r="W192" s="35"/>
      <c r="X192" s="35"/>
      <c r="Y192" s="35"/>
      <c r="Z192" s="35"/>
      <c r="AA192" s="35"/>
      <c r="AB192" s="35"/>
      <c r="AC192" s="35"/>
      <c r="AD192" s="35"/>
      <c r="AE192" s="35"/>
      <c r="AR192" s="190" t="s">
        <v>146</v>
      </c>
      <c r="AT192" s="190" t="s">
        <v>141</v>
      </c>
      <c r="AU192" s="190" t="s">
        <v>82</v>
      </c>
      <c r="AY192" s="18" t="s">
        <v>139</v>
      </c>
      <c r="BE192" s="191">
        <f>IF(N192="základní",J192,0)</f>
        <v>0</v>
      </c>
      <c r="BF192" s="191">
        <f>IF(N192="snížená",J192,0)</f>
        <v>0</v>
      </c>
      <c r="BG192" s="191">
        <f>IF(N192="zákl. přenesená",J192,0)</f>
        <v>0</v>
      </c>
      <c r="BH192" s="191">
        <f>IF(N192="sníž. přenesená",J192,0)</f>
        <v>0</v>
      </c>
      <c r="BI192" s="191">
        <f>IF(N192="nulová",J192,0)</f>
        <v>0</v>
      </c>
      <c r="BJ192" s="18" t="s">
        <v>80</v>
      </c>
      <c r="BK192" s="191">
        <f>ROUND(I192*H192,2)</f>
        <v>0</v>
      </c>
      <c r="BL192" s="18" t="s">
        <v>146</v>
      </c>
      <c r="BM192" s="190" t="s">
        <v>1376</v>
      </c>
    </row>
    <row r="193" spans="1:65" s="2" customFormat="1" ht="19.5">
      <c r="A193" s="35"/>
      <c r="B193" s="36"/>
      <c r="C193" s="37"/>
      <c r="D193" s="192" t="s">
        <v>148</v>
      </c>
      <c r="E193" s="37"/>
      <c r="F193" s="193" t="s">
        <v>326</v>
      </c>
      <c r="G193" s="37"/>
      <c r="H193" s="37"/>
      <c r="I193" s="194"/>
      <c r="J193" s="37"/>
      <c r="K193" s="37"/>
      <c r="L193" s="40"/>
      <c r="M193" s="195"/>
      <c r="N193" s="196"/>
      <c r="O193" s="65"/>
      <c r="P193" s="65"/>
      <c r="Q193" s="65"/>
      <c r="R193" s="65"/>
      <c r="S193" s="65"/>
      <c r="T193" s="66"/>
      <c r="U193" s="35"/>
      <c r="V193" s="35"/>
      <c r="W193" s="35"/>
      <c r="X193" s="35"/>
      <c r="Y193" s="35"/>
      <c r="Z193" s="35"/>
      <c r="AA193" s="35"/>
      <c r="AB193" s="35"/>
      <c r="AC193" s="35"/>
      <c r="AD193" s="35"/>
      <c r="AE193" s="35"/>
      <c r="AT193" s="18" t="s">
        <v>148</v>
      </c>
      <c r="AU193" s="18" t="s">
        <v>82</v>
      </c>
    </row>
    <row r="194" spans="1:65" s="2" customFormat="1" ht="11.25">
      <c r="A194" s="35"/>
      <c r="B194" s="36"/>
      <c r="C194" s="37"/>
      <c r="D194" s="197" t="s">
        <v>150</v>
      </c>
      <c r="E194" s="37"/>
      <c r="F194" s="198" t="s">
        <v>327</v>
      </c>
      <c r="G194" s="37"/>
      <c r="H194" s="37"/>
      <c r="I194" s="194"/>
      <c r="J194" s="37"/>
      <c r="K194" s="37"/>
      <c r="L194" s="40"/>
      <c r="M194" s="195"/>
      <c r="N194" s="196"/>
      <c r="O194" s="65"/>
      <c r="P194" s="65"/>
      <c r="Q194" s="65"/>
      <c r="R194" s="65"/>
      <c r="S194" s="65"/>
      <c r="T194" s="66"/>
      <c r="U194" s="35"/>
      <c r="V194" s="35"/>
      <c r="W194" s="35"/>
      <c r="X194" s="35"/>
      <c r="Y194" s="35"/>
      <c r="Z194" s="35"/>
      <c r="AA194" s="35"/>
      <c r="AB194" s="35"/>
      <c r="AC194" s="35"/>
      <c r="AD194" s="35"/>
      <c r="AE194" s="35"/>
      <c r="AT194" s="18" t="s">
        <v>150</v>
      </c>
      <c r="AU194" s="18" t="s">
        <v>82</v>
      </c>
    </row>
    <row r="195" spans="1:65" s="13" customFormat="1" ht="11.25">
      <c r="B195" s="199"/>
      <c r="C195" s="200"/>
      <c r="D195" s="192" t="s">
        <v>152</v>
      </c>
      <c r="E195" s="201" t="s">
        <v>19</v>
      </c>
      <c r="F195" s="202" t="s">
        <v>328</v>
      </c>
      <c r="G195" s="200"/>
      <c r="H195" s="201" t="s">
        <v>19</v>
      </c>
      <c r="I195" s="203"/>
      <c r="J195" s="200"/>
      <c r="K195" s="200"/>
      <c r="L195" s="204"/>
      <c r="M195" s="205"/>
      <c r="N195" s="206"/>
      <c r="O195" s="206"/>
      <c r="P195" s="206"/>
      <c r="Q195" s="206"/>
      <c r="R195" s="206"/>
      <c r="S195" s="206"/>
      <c r="T195" s="207"/>
      <c r="AT195" s="208" t="s">
        <v>152</v>
      </c>
      <c r="AU195" s="208" t="s">
        <v>82</v>
      </c>
      <c r="AV195" s="13" t="s">
        <v>80</v>
      </c>
      <c r="AW195" s="13" t="s">
        <v>35</v>
      </c>
      <c r="AX195" s="13" t="s">
        <v>73</v>
      </c>
      <c r="AY195" s="208" t="s">
        <v>139</v>
      </c>
    </row>
    <row r="196" spans="1:65" s="14" customFormat="1" ht="11.25">
      <c r="B196" s="209"/>
      <c r="C196" s="210"/>
      <c r="D196" s="192" t="s">
        <v>152</v>
      </c>
      <c r="E196" s="211" t="s">
        <v>19</v>
      </c>
      <c r="F196" s="212" t="s">
        <v>1377</v>
      </c>
      <c r="G196" s="210"/>
      <c r="H196" s="213">
        <v>46.8</v>
      </c>
      <c r="I196" s="214"/>
      <c r="J196" s="210"/>
      <c r="K196" s="210"/>
      <c r="L196" s="215"/>
      <c r="M196" s="216"/>
      <c r="N196" s="217"/>
      <c r="O196" s="217"/>
      <c r="P196" s="217"/>
      <c r="Q196" s="217"/>
      <c r="R196" s="217"/>
      <c r="S196" s="217"/>
      <c r="T196" s="218"/>
      <c r="AT196" s="219" t="s">
        <v>152</v>
      </c>
      <c r="AU196" s="219" t="s">
        <v>82</v>
      </c>
      <c r="AV196" s="14" t="s">
        <v>82</v>
      </c>
      <c r="AW196" s="14" t="s">
        <v>35</v>
      </c>
      <c r="AX196" s="14" t="s">
        <v>73</v>
      </c>
      <c r="AY196" s="219" t="s">
        <v>139</v>
      </c>
    </row>
    <row r="197" spans="1:65" s="15" customFormat="1" ht="11.25">
      <c r="B197" s="220"/>
      <c r="C197" s="221"/>
      <c r="D197" s="192" t="s">
        <v>152</v>
      </c>
      <c r="E197" s="222" t="s">
        <v>19</v>
      </c>
      <c r="F197" s="223" t="s">
        <v>155</v>
      </c>
      <c r="G197" s="221"/>
      <c r="H197" s="224">
        <v>46.8</v>
      </c>
      <c r="I197" s="225"/>
      <c r="J197" s="221"/>
      <c r="K197" s="221"/>
      <c r="L197" s="226"/>
      <c r="M197" s="227"/>
      <c r="N197" s="228"/>
      <c r="O197" s="228"/>
      <c r="P197" s="228"/>
      <c r="Q197" s="228"/>
      <c r="R197" s="228"/>
      <c r="S197" s="228"/>
      <c r="T197" s="229"/>
      <c r="AT197" s="230" t="s">
        <v>152</v>
      </c>
      <c r="AU197" s="230" t="s">
        <v>82</v>
      </c>
      <c r="AV197" s="15" t="s">
        <v>146</v>
      </c>
      <c r="AW197" s="15" t="s">
        <v>35</v>
      </c>
      <c r="AX197" s="15" t="s">
        <v>80</v>
      </c>
      <c r="AY197" s="230" t="s">
        <v>139</v>
      </c>
    </row>
    <row r="198" spans="1:65" s="2" customFormat="1" ht="24.2" customHeight="1">
      <c r="A198" s="35"/>
      <c r="B198" s="36"/>
      <c r="C198" s="179" t="s">
        <v>289</v>
      </c>
      <c r="D198" s="179" t="s">
        <v>141</v>
      </c>
      <c r="E198" s="180" t="s">
        <v>334</v>
      </c>
      <c r="F198" s="181" t="s">
        <v>335</v>
      </c>
      <c r="G198" s="182" t="s">
        <v>144</v>
      </c>
      <c r="H198" s="183">
        <v>46.8</v>
      </c>
      <c r="I198" s="184"/>
      <c r="J198" s="185">
        <f>ROUND(I198*H198,2)</f>
        <v>0</v>
      </c>
      <c r="K198" s="181" t="s">
        <v>145</v>
      </c>
      <c r="L198" s="40"/>
      <c r="M198" s="186" t="s">
        <v>19</v>
      </c>
      <c r="N198" s="187" t="s">
        <v>44</v>
      </c>
      <c r="O198" s="65"/>
      <c r="P198" s="188">
        <f>O198*H198</f>
        <v>0</v>
      </c>
      <c r="Q198" s="188">
        <v>0</v>
      </c>
      <c r="R198" s="188">
        <f>Q198*H198</f>
        <v>0</v>
      </c>
      <c r="S198" s="188">
        <v>0</v>
      </c>
      <c r="T198" s="189">
        <f>S198*H198</f>
        <v>0</v>
      </c>
      <c r="U198" s="35"/>
      <c r="V198" s="35"/>
      <c r="W198" s="35"/>
      <c r="X198" s="35"/>
      <c r="Y198" s="35"/>
      <c r="Z198" s="35"/>
      <c r="AA198" s="35"/>
      <c r="AB198" s="35"/>
      <c r="AC198" s="35"/>
      <c r="AD198" s="35"/>
      <c r="AE198" s="35"/>
      <c r="AR198" s="190" t="s">
        <v>146</v>
      </c>
      <c r="AT198" s="190" t="s">
        <v>141</v>
      </c>
      <c r="AU198" s="190" t="s">
        <v>82</v>
      </c>
      <c r="AY198" s="18" t="s">
        <v>139</v>
      </c>
      <c r="BE198" s="191">
        <f>IF(N198="základní",J198,0)</f>
        <v>0</v>
      </c>
      <c r="BF198" s="191">
        <f>IF(N198="snížená",J198,0)</f>
        <v>0</v>
      </c>
      <c r="BG198" s="191">
        <f>IF(N198="zákl. přenesená",J198,0)</f>
        <v>0</v>
      </c>
      <c r="BH198" s="191">
        <f>IF(N198="sníž. přenesená",J198,0)</f>
        <v>0</v>
      </c>
      <c r="BI198" s="191">
        <f>IF(N198="nulová",J198,0)</f>
        <v>0</v>
      </c>
      <c r="BJ198" s="18" t="s">
        <v>80</v>
      </c>
      <c r="BK198" s="191">
        <f>ROUND(I198*H198,2)</f>
        <v>0</v>
      </c>
      <c r="BL198" s="18" t="s">
        <v>146</v>
      </c>
      <c r="BM198" s="190" t="s">
        <v>1378</v>
      </c>
    </row>
    <row r="199" spans="1:65" s="2" customFormat="1" ht="19.5">
      <c r="A199" s="35"/>
      <c r="B199" s="36"/>
      <c r="C199" s="37"/>
      <c r="D199" s="192" t="s">
        <v>148</v>
      </c>
      <c r="E199" s="37"/>
      <c r="F199" s="193" t="s">
        <v>337</v>
      </c>
      <c r="G199" s="37"/>
      <c r="H199" s="37"/>
      <c r="I199" s="194"/>
      <c r="J199" s="37"/>
      <c r="K199" s="37"/>
      <c r="L199" s="40"/>
      <c r="M199" s="195"/>
      <c r="N199" s="196"/>
      <c r="O199" s="65"/>
      <c r="P199" s="65"/>
      <c r="Q199" s="65"/>
      <c r="R199" s="65"/>
      <c r="S199" s="65"/>
      <c r="T199" s="66"/>
      <c r="U199" s="35"/>
      <c r="V199" s="35"/>
      <c r="W199" s="35"/>
      <c r="X199" s="35"/>
      <c r="Y199" s="35"/>
      <c r="Z199" s="35"/>
      <c r="AA199" s="35"/>
      <c r="AB199" s="35"/>
      <c r="AC199" s="35"/>
      <c r="AD199" s="35"/>
      <c r="AE199" s="35"/>
      <c r="AT199" s="18" t="s">
        <v>148</v>
      </c>
      <c r="AU199" s="18" t="s">
        <v>82</v>
      </c>
    </row>
    <row r="200" spans="1:65" s="2" customFormat="1" ht="11.25">
      <c r="A200" s="35"/>
      <c r="B200" s="36"/>
      <c r="C200" s="37"/>
      <c r="D200" s="197" t="s">
        <v>150</v>
      </c>
      <c r="E200" s="37"/>
      <c r="F200" s="198" t="s">
        <v>338</v>
      </c>
      <c r="G200" s="37"/>
      <c r="H200" s="37"/>
      <c r="I200" s="194"/>
      <c r="J200" s="37"/>
      <c r="K200" s="37"/>
      <c r="L200" s="40"/>
      <c r="M200" s="195"/>
      <c r="N200" s="196"/>
      <c r="O200" s="65"/>
      <c r="P200" s="65"/>
      <c r="Q200" s="65"/>
      <c r="R200" s="65"/>
      <c r="S200" s="65"/>
      <c r="T200" s="66"/>
      <c r="U200" s="35"/>
      <c r="V200" s="35"/>
      <c r="W200" s="35"/>
      <c r="X200" s="35"/>
      <c r="Y200" s="35"/>
      <c r="Z200" s="35"/>
      <c r="AA200" s="35"/>
      <c r="AB200" s="35"/>
      <c r="AC200" s="35"/>
      <c r="AD200" s="35"/>
      <c r="AE200" s="35"/>
      <c r="AT200" s="18" t="s">
        <v>150</v>
      </c>
      <c r="AU200" s="18" t="s">
        <v>82</v>
      </c>
    </row>
    <row r="201" spans="1:65" s="13" customFormat="1" ht="11.25">
      <c r="B201" s="199"/>
      <c r="C201" s="200"/>
      <c r="D201" s="192" t="s">
        <v>152</v>
      </c>
      <c r="E201" s="201" t="s">
        <v>19</v>
      </c>
      <c r="F201" s="202" t="s">
        <v>339</v>
      </c>
      <c r="G201" s="200"/>
      <c r="H201" s="201" t="s">
        <v>19</v>
      </c>
      <c r="I201" s="203"/>
      <c r="J201" s="200"/>
      <c r="K201" s="200"/>
      <c r="L201" s="204"/>
      <c r="M201" s="205"/>
      <c r="N201" s="206"/>
      <c r="O201" s="206"/>
      <c r="P201" s="206"/>
      <c r="Q201" s="206"/>
      <c r="R201" s="206"/>
      <c r="S201" s="206"/>
      <c r="T201" s="207"/>
      <c r="AT201" s="208" t="s">
        <v>152</v>
      </c>
      <c r="AU201" s="208" t="s">
        <v>82</v>
      </c>
      <c r="AV201" s="13" t="s">
        <v>80</v>
      </c>
      <c r="AW201" s="13" t="s">
        <v>35</v>
      </c>
      <c r="AX201" s="13" t="s">
        <v>73</v>
      </c>
      <c r="AY201" s="208" t="s">
        <v>139</v>
      </c>
    </row>
    <row r="202" spans="1:65" s="14" customFormat="1" ht="11.25">
      <c r="B202" s="209"/>
      <c r="C202" s="210"/>
      <c r="D202" s="192" t="s">
        <v>152</v>
      </c>
      <c r="E202" s="211" t="s">
        <v>19</v>
      </c>
      <c r="F202" s="212" t="s">
        <v>1377</v>
      </c>
      <c r="G202" s="210"/>
      <c r="H202" s="213">
        <v>46.8</v>
      </c>
      <c r="I202" s="214"/>
      <c r="J202" s="210"/>
      <c r="K202" s="210"/>
      <c r="L202" s="215"/>
      <c r="M202" s="216"/>
      <c r="N202" s="217"/>
      <c r="O202" s="217"/>
      <c r="P202" s="217"/>
      <c r="Q202" s="217"/>
      <c r="R202" s="217"/>
      <c r="S202" s="217"/>
      <c r="T202" s="218"/>
      <c r="AT202" s="219" t="s">
        <v>152</v>
      </c>
      <c r="AU202" s="219" t="s">
        <v>82</v>
      </c>
      <c r="AV202" s="14" t="s">
        <v>82</v>
      </c>
      <c r="AW202" s="14" t="s">
        <v>35</v>
      </c>
      <c r="AX202" s="14" t="s">
        <v>73</v>
      </c>
      <c r="AY202" s="219" t="s">
        <v>139</v>
      </c>
    </row>
    <row r="203" spans="1:65" s="15" customFormat="1" ht="11.25">
      <c r="B203" s="220"/>
      <c r="C203" s="221"/>
      <c r="D203" s="192" t="s">
        <v>152</v>
      </c>
      <c r="E203" s="222" t="s">
        <v>19</v>
      </c>
      <c r="F203" s="223" t="s">
        <v>155</v>
      </c>
      <c r="G203" s="221"/>
      <c r="H203" s="224">
        <v>46.8</v>
      </c>
      <c r="I203" s="225"/>
      <c r="J203" s="221"/>
      <c r="K203" s="221"/>
      <c r="L203" s="226"/>
      <c r="M203" s="227"/>
      <c r="N203" s="228"/>
      <c r="O203" s="228"/>
      <c r="P203" s="228"/>
      <c r="Q203" s="228"/>
      <c r="R203" s="228"/>
      <c r="S203" s="228"/>
      <c r="T203" s="229"/>
      <c r="AT203" s="230" t="s">
        <v>152</v>
      </c>
      <c r="AU203" s="230" t="s">
        <v>82</v>
      </c>
      <c r="AV203" s="15" t="s">
        <v>146</v>
      </c>
      <c r="AW203" s="15" t="s">
        <v>35</v>
      </c>
      <c r="AX203" s="15" t="s">
        <v>80</v>
      </c>
      <c r="AY203" s="230" t="s">
        <v>139</v>
      </c>
    </row>
    <row r="204" spans="1:65" s="2" customFormat="1" ht="16.5" customHeight="1">
      <c r="A204" s="35"/>
      <c r="B204" s="36"/>
      <c r="C204" s="231" t="s">
        <v>302</v>
      </c>
      <c r="D204" s="231" t="s">
        <v>227</v>
      </c>
      <c r="E204" s="232" t="s">
        <v>342</v>
      </c>
      <c r="F204" s="233" t="s">
        <v>343</v>
      </c>
      <c r="G204" s="234" t="s">
        <v>344</v>
      </c>
      <c r="H204" s="235">
        <v>0.70199999999999996</v>
      </c>
      <c r="I204" s="236"/>
      <c r="J204" s="237">
        <f>ROUND(I204*H204,2)</f>
        <v>0</v>
      </c>
      <c r="K204" s="233" t="s">
        <v>145</v>
      </c>
      <c r="L204" s="238"/>
      <c r="M204" s="239" t="s">
        <v>19</v>
      </c>
      <c r="N204" s="240" t="s">
        <v>44</v>
      </c>
      <c r="O204" s="65"/>
      <c r="P204" s="188">
        <f>O204*H204</f>
        <v>0</v>
      </c>
      <c r="Q204" s="188">
        <v>1E-3</v>
      </c>
      <c r="R204" s="188">
        <f>Q204*H204</f>
        <v>7.0199999999999993E-4</v>
      </c>
      <c r="S204" s="188">
        <v>0</v>
      </c>
      <c r="T204" s="189">
        <f>S204*H204</f>
        <v>0</v>
      </c>
      <c r="U204" s="35"/>
      <c r="V204" s="35"/>
      <c r="W204" s="35"/>
      <c r="X204" s="35"/>
      <c r="Y204" s="35"/>
      <c r="Z204" s="35"/>
      <c r="AA204" s="35"/>
      <c r="AB204" s="35"/>
      <c r="AC204" s="35"/>
      <c r="AD204" s="35"/>
      <c r="AE204" s="35"/>
      <c r="AR204" s="190" t="s">
        <v>210</v>
      </c>
      <c r="AT204" s="190" t="s">
        <v>227</v>
      </c>
      <c r="AU204" s="190" t="s">
        <v>82</v>
      </c>
      <c r="AY204" s="18" t="s">
        <v>139</v>
      </c>
      <c r="BE204" s="191">
        <f>IF(N204="základní",J204,0)</f>
        <v>0</v>
      </c>
      <c r="BF204" s="191">
        <f>IF(N204="snížená",J204,0)</f>
        <v>0</v>
      </c>
      <c r="BG204" s="191">
        <f>IF(N204="zákl. přenesená",J204,0)</f>
        <v>0</v>
      </c>
      <c r="BH204" s="191">
        <f>IF(N204="sníž. přenesená",J204,0)</f>
        <v>0</v>
      </c>
      <c r="BI204" s="191">
        <f>IF(N204="nulová",J204,0)</f>
        <v>0</v>
      </c>
      <c r="BJ204" s="18" t="s">
        <v>80</v>
      </c>
      <c r="BK204" s="191">
        <f>ROUND(I204*H204,2)</f>
        <v>0</v>
      </c>
      <c r="BL204" s="18" t="s">
        <v>146</v>
      </c>
      <c r="BM204" s="190" t="s">
        <v>1379</v>
      </c>
    </row>
    <row r="205" spans="1:65" s="2" customFormat="1" ht="11.25">
      <c r="A205" s="35"/>
      <c r="B205" s="36"/>
      <c r="C205" s="37"/>
      <c r="D205" s="192" t="s">
        <v>148</v>
      </c>
      <c r="E205" s="37"/>
      <c r="F205" s="193" t="s">
        <v>343</v>
      </c>
      <c r="G205" s="37"/>
      <c r="H205" s="37"/>
      <c r="I205" s="194"/>
      <c r="J205" s="37"/>
      <c r="K205" s="37"/>
      <c r="L205" s="40"/>
      <c r="M205" s="195"/>
      <c r="N205" s="196"/>
      <c r="O205" s="65"/>
      <c r="P205" s="65"/>
      <c r="Q205" s="65"/>
      <c r="R205" s="65"/>
      <c r="S205" s="65"/>
      <c r="T205" s="66"/>
      <c r="U205" s="35"/>
      <c r="V205" s="35"/>
      <c r="W205" s="35"/>
      <c r="X205" s="35"/>
      <c r="Y205" s="35"/>
      <c r="Z205" s="35"/>
      <c r="AA205" s="35"/>
      <c r="AB205" s="35"/>
      <c r="AC205" s="35"/>
      <c r="AD205" s="35"/>
      <c r="AE205" s="35"/>
      <c r="AT205" s="18" t="s">
        <v>148</v>
      </c>
      <c r="AU205" s="18" t="s">
        <v>82</v>
      </c>
    </row>
    <row r="206" spans="1:65" s="14" customFormat="1" ht="11.25">
      <c r="B206" s="209"/>
      <c r="C206" s="210"/>
      <c r="D206" s="192" t="s">
        <v>152</v>
      </c>
      <c r="E206" s="211" t="s">
        <v>19</v>
      </c>
      <c r="F206" s="212" t="s">
        <v>1380</v>
      </c>
      <c r="G206" s="210"/>
      <c r="H206" s="213">
        <v>0.70199999999999996</v>
      </c>
      <c r="I206" s="214"/>
      <c r="J206" s="210"/>
      <c r="K206" s="210"/>
      <c r="L206" s="215"/>
      <c r="M206" s="216"/>
      <c r="N206" s="217"/>
      <c r="O206" s="217"/>
      <c r="P206" s="217"/>
      <c r="Q206" s="217"/>
      <c r="R206" s="217"/>
      <c r="S206" s="217"/>
      <c r="T206" s="218"/>
      <c r="AT206" s="219" t="s">
        <v>152</v>
      </c>
      <c r="AU206" s="219" t="s">
        <v>82</v>
      </c>
      <c r="AV206" s="14" t="s">
        <v>82</v>
      </c>
      <c r="AW206" s="14" t="s">
        <v>35</v>
      </c>
      <c r="AX206" s="14" t="s">
        <v>73</v>
      </c>
      <c r="AY206" s="219" t="s">
        <v>139</v>
      </c>
    </row>
    <row r="207" spans="1:65" s="15" customFormat="1" ht="11.25">
      <c r="B207" s="220"/>
      <c r="C207" s="221"/>
      <c r="D207" s="192" t="s">
        <v>152</v>
      </c>
      <c r="E207" s="222" t="s">
        <v>19</v>
      </c>
      <c r="F207" s="223" t="s">
        <v>155</v>
      </c>
      <c r="G207" s="221"/>
      <c r="H207" s="224">
        <v>0.70199999999999996</v>
      </c>
      <c r="I207" s="225"/>
      <c r="J207" s="221"/>
      <c r="K207" s="221"/>
      <c r="L207" s="226"/>
      <c r="M207" s="227"/>
      <c r="N207" s="228"/>
      <c r="O207" s="228"/>
      <c r="P207" s="228"/>
      <c r="Q207" s="228"/>
      <c r="R207" s="228"/>
      <c r="S207" s="228"/>
      <c r="T207" s="229"/>
      <c r="AT207" s="230" t="s">
        <v>152</v>
      </c>
      <c r="AU207" s="230" t="s">
        <v>82</v>
      </c>
      <c r="AV207" s="15" t="s">
        <v>146</v>
      </c>
      <c r="AW207" s="15" t="s">
        <v>35</v>
      </c>
      <c r="AX207" s="15" t="s">
        <v>80</v>
      </c>
      <c r="AY207" s="230" t="s">
        <v>139</v>
      </c>
    </row>
    <row r="208" spans="1:65" s="2" customFormat="1" ht="24.2" customHeight="1">
      <c r="A208" s="35"/>
      <c r="B208" s="36"/>
      <c r="C208" s="179" t="s">
        <v>308</v>
      </c>
      <c r="D208" s="179" t="s">
        <v>141</v>
      </c>
      <c r="E208" s="180" t="s">
        <v>348</v>
      </c>
      <c r="F208" s="181" t="s">
        <v>349</v>
      </c>
      <c r="G208" s="182" t="s">
        <v>144</v>
      </c>
      <c r="H208" s="183">
        <v>27.27</v>
      </c>
      <c r="I208" s="184"/>
      <c r="J208" s="185">
        <f>ROUND(I208*H208,2)</f>
        <v>0</v>
      </c>
      <c r="K208" s="181" t="s">
        <v>145</v>
      </c>
      <c r="L208" s="40"/>
      <c r="M208" s="186" t="s">
        <v>19</v>
      </c>
      <c r="N208" s="187" t="s">
        <v>44</v>
      </c>
      <c r="O208" s="65"/>
      <c r="P208" s="188">
        <f>O208*H208</f>
        <v>0</v>
      </c>
      <c r="Q208" s="188">
        <v>0</v>
      </c>
      <c r="R208" s="188">
        <f>Q208*H208</f>
        <v>0</v>
      </c>
      <c r="S208" s="188">
        <v>0</v>
      </c>
      <c r="T208" s="189">
        <f>S208*H208</f>
        <v>0</v>
      </c>
      <c r="U208" s="35"/>
      <c r="V208" s="35"/>
      <c r="W208" s="35"/>
      <c r="X208" s="35"/>
      <c r="Y208" s="35"/>
      <c r="Z208" s="35"/>
      <c r="AA208" s="35"/>
      <c r="AB208" s="35"/>
      <c r="AC208" s="35"/>
      <c r="AD208" s="35"/>
      <c r="AE208" s="35"/>
      <c r="AR208" s="190" t="s">
        <v>146</v>
      </c>
      <c r="AT208" s="190" t="s">
        <v>141</v>
      </c>
      <c r="AU208" s="190" t="s">
        <v>82</v>
      </c>
      <c r="AY208" s="18" t="s">
        <v>139</v>
      </c>
      <c r="BE208" s="191">
        <f>IF(N208="základní",J208,0)</f>
        <v>0</v>
      </c>
      <c r="BF208" s="191">
        <f>IF(N208="snížená",J208,0)</f>
        <v>0</v>
      </c>
      <c r="BG208" s="191">
        <f>IF(N208="zákl. přenesená",J208,0)</f>
        <v>0</v>
      </c>
      <c r="BH208" s="191">
        <f>IF(N208="sníž. přenesená",J208,0)</f>
        <v>0</v>
      </c>
      <c r="BI208" s="191">
        <f>IF(N208="nulová",J208,0)</f>
        <v>0</v>
      </c>
      <c r="BJ208" s="18" t="s">
        <v>80</v>
      </c>
      <c r="BK208" s="191">
        <f>ROUND(I208*H208,2)</f>
        <v>0</v>
      </c>
      <c r="BL208" s="18" t="s">
        <v>146</v>
      </c>
      <c r="BM208" s="190" t="s">
        <v>1381</v>
      </c>
    </row>
    <row r="209" spans="1:65" s="2" customFormat="1" ht="19.5">
      <c r="A209" s="35"/>
      <c r="B209" s="36"/>
      <c r="C209" s="37"/>
      <c r="D209" s="192" t="s">
        <v>148</v>
      </c>
      <c r="E209" s="37"/>
      <c r="F209" s="193" t="s">
        <v>351</v>
      </c>
      <c r="G209" s="37"/>
      <c r="H209" s="37"/>
      <c r="I209" s="194"/>
      <c r="J209" s="37"/>
      <c r="K209" s="37"/>
      <c r="L209" s="40"/>
      <c r="M209" s="195"/>
      <c r="N209" s="196"/>
      <c r="O209" s="65"/>
      <c r="P209" s="65"/>
      <c r="Q209" s="65"/>
      <c r="R209" s="65"/>
      <c r="S209" s="65"/>
      <c r="T209" s="66"/>
      <c r="U209" s="35"/>
      <c r="V209" s="35"/>
      <c r="W209" s="35"/>
      <c r="X209" s="35"/>
      <c r="Y209" s="35"/>
      <c r="Z209" s="35"/>
      <c r="AA209" s="35"/>
      <c r="AB209" s="35"/>
      <c r="AC209" s="35"/>
      <c r="AD209" s="35"/>
      <c r="AE209" s="35"/>
      <c r="AT209" s="18" t="s">
        <v>148</v>
      </c>
      <c r="AU209" s="18" t="s">
        <v>82</v>
      </c>
    </row>
    <row r="210" spans="1:65" s="2" customFormat="1" ht="11.25">
      <c r="A210" s="35"/>
      <c r="B210" s="36"/>
      <c r="C210" s="37"/>
      <c r="D210" s="197" t="s">
        <v>150</v>
      </c>
      <c r="E210" s="37"/>
      <c r="F210" s="198" t="s">
        <v>352</v>
      </c>
      <c r="G210" s="37"/>
      <c r="H210" s="37"/>
      <c r="I210" s="194"/>
      <c r="J210" s="37"/>
      <c r="K210" s="37"/>
      <c r="L210" s="40"/>
      <c r="M210" s="195"/>
      <c r="N210" s="196"/>
      <c r="O210" s="65"/>
      <c r="P210" s="65"/>
      <c r="Q210" s="65"/>
      <c r="R210" s="65"/>
      <c r="S210" s="65"/>
      <c r="T210" s="66"/>
      <c r="U210" s="35"/>
      <c r="V210" s="35"/>
      <c r="W210" s="35"/>
      <c r="X210" s="35"/>
      <c r="Y210" s="35"/>
      <c r="Z210" s="35"/>
      <c r="AA210" s="35"/>
      <c r="AB210" s="35"/>
      <c r="AC210" s="35"/>
      <c r="AD210" s="35"/>
      <c r="AE210" s="35"/>
      <c r="AT210" s="18" t="s">
        <v>150</v>
      </c>
      <c r="AU210" s="18" t="s">
        <v>82</v>
      </c>
    </row>
    <row r="211" spans="1:65" s="13" customFormat="1" ht="11.25">
      <c r="B211" s="199"/>
      <c r="C211" s="200"/>
      <c r="D211" s="192" t="s">
        <v>152</v>
      </c>
      <c r="E211" s="201" t="s">
        <v>19</v>
      </c>
      <c r="F211" s="202" t="s">
        <v>353</v>
      </c>
      <c r="G211" s="200"/>
      <c r="H211" s="201" t="s">
        <v>19</v>
      </c>
      <c r="I211" s="203"/>
      <c r="J211" s="200"/>
      <c r="K211" s="200"/>
      <c r="L211" s="204"/>
      <c r="M211" s="205"/>
      <c r="N211" s="206"/>
      <c r="O211" s="206"/>
      <c r="P211" s="206"/>
      <c r="Q211" s="206"/>
      <c r="R211" s="206"/>
      <c r="S211" s="206"/>
      <c r="T211" s="207"/>
      <c r="AT211" s="208" t="s">
        <v>152</v>
      </c>
      <c r="AU211" s="208" t="s">
        <v>82</v>
      </c>
      <c r="AV211" s="13" t="s">
        <v>80</v>
      </c>
      <c r="AW211" s="13" t="s">
        <v>35</v>
      </c>
      <c r="AX211" s="13" t="s">
        <v>73</v>
      </c>
      <c r="AY211" s="208" t="s">
        <v>139</v>
      </c>
    </row>
    <row r="212" spans="1:65" s="14" customFormat="1" ht="11.25">
      <c r="B212" s="209"/>
      <c r="C212" s="210"/>
      <c r="D212" s="192" t="s">
        <v>152</v>
      </c>
      <c r="E212" s="211" t="s">
        <v>19</v>
      </c>
      <c r="F212" s="212" t="s">
        <v>1382</v>
      </c>
      <c r="G212" s="210"/>
      <c r="H212" s="213">
        <v>27.27</v>
      </c>
      <c r="I212" s="214"/>
      <c r="J212" s="210"/>
      <c r="K212" s="210"/>
      <c r="L212" s="215"/>
      <c r="M212" s="216"/>
      <c r="N212" s="217"/>
      <c r="O212" s="217"/>
      <c r="P212" s="217"/>
      <c r="Q212" s="217"/>
      <c r="R212" s="217"/>
      <c r="S212" s="217"/>
      <c r="T212" s="218"/>
      <c r="AT212" s="219" t="s">
        <v>152</v>
      </c>
      <c r="AU212" s="219" t="s">
        <v>82</v>
      </c>
      <c r="AV212" s="14" t="s">
        <v>82</v>
      </c>
      <c r="AW212" s="14" t="s">
        <v>35</v>
      </c>
      <c r="AX212" s="14" t="s">
        <v>73</v>
      </c>
      <c r="AY212" s="219" t="s">
        <v>139</v>
      </c>
    </row>
    <row r="213" spans="1:65" s="15" customFormat="1" ht="11.25">
      <c r="B213" s="220"/>
      <c r="C213" s="221"/>
      <c r="D213" s="192" t="s">
        <v>152</v>
      </c>
      <c r="E213" s="222" t="s">
        <v>19</v>
      </c>
      <c r="F213" s="223" t="s">
        <v>155</v>
      </c>
      <c r="G213" s="221"/>
      <c r="H213" s="224">
        <v>27.27</v>
      </c>
      <c r="I213" s="225"/>
      <c r="J213" s="221"/>
      <c r="K213" s="221"/>
      <c r="L213" s="226"/>
      <c r="M213" s="227"/>
      <c r="N213" s="228"/>
      <c r="O213" s="228"/>
      <c r="P213" s="228"/>
      <c r="Q213" s="228"/>
      <c r="R213" s="228"/>
      <c r="S213" s="228"/>
      <c r="T213" s="229"/>
      <c r="AT213" s="230" t="s">
        <v>152</v>
      </c>
      <c r="AU213" s="230" t="s">
        <v>82</v>
      </c>
      <c r="AV213" s="15" t="s">
        <v>146</v>
      </c>
      <c r="AW213" s="15" t="s">
        <v>35</v>
      </c>
      <c r="AX213" s="15" t="s">
        <v>80</v>
      </c>
      <c r="AY213" s="230" t="s">
        <v>139</v>
      </c>
    </row>
    <row r="214" spans="1:65" s="2" customFormat="1" ht="16.5" customHeight="1">
      <c r="A214" s="35"/>
      <c r="B214" s="36"/>
      <c r="C214" s="179" t="s">
        <v>316</v>
      </c>
      <c r="D214" s="179" t="s">
        <v>141</v>
      </c>
      <c r="E214" s="180" t="s">
        <v>356</v>
      </c>
      <c r="F214" s="181" t="s">
        <v>357</v>
      </c>
      <c r="G214" s="182" t="s">
        <v>144</v>
      </c>
      <c r="H214" s="183">
        <v>46.8</v>
      </c>
      <c r="I214" s="184"/>
      <c r="J214" s="185">
        <f>ROUND(I214*H214,2)</f>
        <v>0</v>
      </c>
      <c r="K214" s="181" t="s">
        <v>145</v>
      </c>
      <c r="L214" s="40"/>
      <c r="M214" s="186" t="s">
        <v>19</v>
      </c>
      <c r="N214" s="187" t="s">
        <v>44</v>
      </c>
      <c r="O214" s="65"/>
      <c r="P214" s="188">
        <f>O214*H214</f>
        <v>0</v>
      </c>
      <c r="Q214" s="188">
        <v>0</v>
      </c>
      <c r="R214" s="188">
        <f>Q214*H214</f>
        <v>0</v>
      </c>
      <c r="S214" s="188">
        <v>0</v>
      </c>
      <c r="T214" s="189">
        <f>S214*H214</f>
        <v>0</v>
      </c>
      <c r="U214" s="35"/>
      <c r="V214" s="35"/>
      <c r="W214" s="35"/>
      <c r="X214" s="35"/>
      <c r="Y214" s="35"/>
      <c r="Z214" s="35"/>
      <c r="AA214" s="35"/>
      <c r="AB214" s="35"/>
      <c r="AC214" s="35"/>
      <c r="AD214" s="35"/>
      <c r="AE214" s="35"/>
      <c r="AR214" s="190" t="s">
        <v>146</v>
      </c>
      <c r="AT214" s="190" t="s">
        <v>141</v>
      </c>
      <c r="AU214" s="190" t="s">
        <v>82</v>
      </c>
      <c r="AY214" s="18" t="s">
        <v>139</v>
      </c>
      <c r="BE214" s="191">
        <f>IF(N214="základní",J214,0)</f>
        <v>0</v>
      </c>
      <c r="BF214" s="191">
        <f>IF(N214="snížená",J214,0)</f>
        <v>0</v>
      </c>
      <c r="BG214" s="191">
        <f>IF(N214="zákl. přenesená",J214,0)</f>
        <v>0</v>
      </c>
      <c r="BH214" s="191">
        <f>IF(N214="sníž. přenesená",J214,0)</f>
        <v>0</v>
      </c>
      <c r="BI214" s="191">
        <f>IF(N214="nulová",J214,0)</f>
        <v>0</v>
      </c>
      <c r="BJ214" s="18" t="s">
        <v>80</v>
      </c>
      <c r="BK214" s="191">
        <f>ROUND(I214*H214,2)</f>
        <v>0</v>
      </c>
      <c r="BL214" s="18" t="s">
        <v>146</v>
      </c>
      <c r="BM214" s="190" t="s">
        <v>1383</v>
      </c>
    </row>
    <row r="215" spans="1:65" s="2" customFormat="1" ht="29.25">
      <c r="A215" s="35"/>
      <c r="B215" s="36"/>
      <c r="C215" s="37"/>
      <c r="D215" s="192" t="s">
        <v>148</v>
      </c>
      <c r="E215" s="37"/>
      <c r="F215" s="193" t="s">
        <v>359</v>
      </c>
      <c r="G215" s="37"/>
      <c r="H215" s="37"/>
      <c r="I215" s="194"/>
      <c r="J215" s="37"/>
      <c r="K215" s="37"/>
      <c r="L215" s="40"/>
      <c r="M215" s="195"/>
      <c r="N215" s="196"/>
      <c r="O215" s="65"/>
      <c r="P215" s="65"/>
      <c r="Q215" s="65"/>
      <c r="R215" s="65"/>
      <c r="S215" s="65"/>
      <c r="T215" s="66"/>
      <c r="U215" s="35"/>
      <c r="V215" s="35"/>
      <c r="W215" s="35"/>
      <c r="X215" s="35"/>
      <c r="Y215" s="35"/>
      <c r="Z215" s="35"/>
      <c r="AA215" s="35"/>
      <c r="AB215" s="35"/>
      <c r="AC215" s="35"/>
      <c r="AD215" s="35"/>
      <c r="AE215" s="35"/>
      <c r="AT215" s="18" t="s">
        <v>148</v>
      </c>
      <c r="AU215" s="18" t="s">
        <v>82</v>
      </c>
    </row>
    <row r="216" spans="1:65" s="2" customFormat="1" ht="11.25">
      <c r="A216" s="35"/>
      <c r="B216" s="36"/>
      <c r="C216" s="37"/>
      <c r="D216" s="197" t="s">
        <v>150</v>
      </c>
      <c r="E216" s="37"/>
      <c r="F216" s="198" t="s">
        <v>360</v>
      </c>
      <c r="G216" s="37"/>
      <c r="H216" s="37"/>
      <c r="I216" s="194"/>
      <c r="J216" s="37"/>
      <c r="K216" s="37"/>
      <c r="L216" s="40"/>
      <c r="M216" s="195"/>
      <c r="N216" s="196"/>
      <c r="O216" s="65"/>
      <c r="P216" s="65"/>
      <c r="Q216" s="65"/>
      <c r="R216" s="65"/>
      <c r="S216" s="65"/>
      <c r="T216" s="66"/>
      <c r="U216" s="35"/>
      <c r="V216" s="35"/>
      <c r="W216" s="35"/>
      <c r="X216" s="35"/>
      <c r="Y216" s="35"/>
      <c r="Z216" s="35"/>
      <c r="AA216" s="35"/>
      <c r="AB216" s="35"/>
      <c r="AC216" s="35"/>
      <c r="AD216" s="35"/>
      <c r="AE216" s="35"/>
      <c r="AT216" s="18" t="s">
        <v>150</v>
      </c>
      <c r="AU216" s="18" t="s">
        <v>82</v>
      </c>
    </row>
    <row r="217" spans="1:65" s="13" customFormat="1" ht="22.5">
      <c r="B217" s="199"/>
      <c r="C217" s="200"/>
      <c r="D217" s="192" t="s">
        <v>152</v>
      </c>
      <c r="E217" s="201" t="s">
        <v>19</v>
      </c>
      <c r="F217" s="202" t="s">
        <v>361</v>
      </c>
      <c r="G217" s="200"/>
      <c r="H217" s="201" t="s">
        <v>19</v>
      </c>
      <c r="I217" s="203"/>
      <c r="J217" s="200"/>
      <c r="K217" s="200"/>
      <c r="L217" s="204"/>
      <c r="M217" s="205"/>
      <c r="N217" s="206"/>
      <c r="O217" s="206"/>
      <c r="P217" s="206"/>
      <c r="Q217" s="206"/>
      <c r="R217" s="206"/>
      <c r="S217" s="206"/>
      <c r="T217" s="207"/>
      <c r="AT217" s="208" t="s">
        <v>152</v>
      </c>
      <c r="AU217" s="208" t="s">
        <v>82</v>
      </c>
      <c r="AV217" s="13" t="s">
        <v>80</v>
      </c>
      <c r="AW217" s="13" t="s">
        <v>35</v>
      </c>
      <c r="AX217" s="13" t="s">
        <v>73</v>
      </c>
      <c r="AY217" s="208" t="s">
        <v>139</v>
      </c>
    </row>
    <row r="218" spans="1:65" s="14" customFormat="1" ht="11.25">
      <c r="B218" s="209"/>
      <c r="C218" s="210"/>
      <c r="D218" s="192" t="s">
        <v>152</v>
      </c>
      <c r="E218" s="211" t="s">
        <v>19</v>
      </c>
      <c r="F218" s="212" t="s">
        <v>1377</v>
      </c>
      <c r="G218" s="210"/>
      <c r="H218" s="213">
        <v>46.8</v>
      </c>
      <c r="I218" s="214"/>
      <c r="J218" s="210"/>
      <c r="K218" s="210"/>
      <c r="L218" s="215"/>
      <c r="M218" s="216"/>
      <c r="N218" s="217"/>
      <c r="O218" s="217"/>
      <c r="P218" s="217"/>
      <c r="Q218" s="217"/>
      <c r="R218" s="217"/>
      <c r="S218" s="217"/>
      <c r="T218" s="218"/>
      <c r="AT218" s="219" t="s">
        <v>152</v>
      </c>
      <c r="AU218" s="219" t="s">
        <v>82</v>
      </c>
      <c r="AV218" s="14" t="s">
        <v>82</v>
      </c>
      <c r="AW218" s="14" t="s">
        <v>35</v>
      </c>
      <c r="AX218" s="14" t="s">
        <v>73</v>
      </c>
      <c r="AY218" s="219" t="s">
        <v>139</v>
      </c>
    </row>
    <row r="219" spans="1:65" s="15" customFormat="1" ht="11.25">
      <c r="B219" s="220"/>
      <c r="C219" s="221"/>
      <c r="D219" s="192" t="s">
        <v>152</v>
      </c>
      <c r="E219" s="222" t="s">
        <v>19</v>
      </c>
      <c r="F219" s="223" t="s">
        <v>155</v>
      </c>
      <c r="G219" s="221"/>
      <c r="H219" s="224">
        <v>46.8</v>
      </c>
      <c r="I219" s="225"/>
      <c r="J219" s="221"/>
      <c r="K219" s="221"/>
      <c r="L219" s="226"/>
      <c r="M219" s="227"/>
      <c r="N219" s="228"/>
      <c r="O219" s="228"/>
      <c r="P219" s="228"/>
      <c r="Q219" s="228"/>
      <c r="R219" s="228"/>
      <c r="S219" s="228"/>
      <c r="T219" s="229"/>
      <c r="AT219" s="230" t="s">
        <v>152</v>
      </c>
      <c r="AU219" s="230" t="s">
        <v>82</v>
      </c>
      <c r="AV219" s="15" t="s">
        <v>146</v>
      </c>
      <c r="AW219" s="15" t="s">
        <v>35</v>
      </c>
      <c r="AX219" s="15" t="s">
        <v>80</v>
      </c>
      <c r="AY219" s="230" t="s">
        <v>139</v>
      </c>
    </row>
    <row r="220" spans="1:65" s="12" customFormat="1" ht="22.9" customHeight="1">
      <c r="B220" s="163"/>
      <c r="C220" s="164"/>
      <c r="D220" s="165" t="s">
        <v>72</v>
      </c>
      <c r="E220" s="177" t="s">
        <v>82</v>
      </c>
      <c r="F220" s="177" t="s">
        <v>362</v>
      </c>
      <c r="G220" s="164"/>
      <c r="H220" s="164"/>
      <c r="I220" s="167"/>
      <c r="J220" s="178">
        <f>BK220</f>
        <v>0</v>
      </c>
      <c r="K220" s="164"/>
      <c r="L220" s="169"/>
      <c r="M220" s="170"/>
      <c r="N220" s="171"/>
      <c r="O220" s="171"/>
      <c r="P220" s="172">
        <f>SUM(P221:P304)</f>
        <v>0</v>
      </c>
      <c r="Q220" s="171"/>
      <c r="R220" s="172">
        <f>SUM(R221:R304)</f>
        <v>31.745142339999997</v>
      </c>
      <c r="S220" s="171"/>
      <c r="T220" s="173">
        <f>SUM(T221:T304)</f>
        <v>0</v>
      </c>
      <c r="AR220" s="174" t="s">
        <v>80</v>
      </c>
      <c r="AT220" s="175" t="s">
        <v>72</v>
      </c>
      <c r="AU220" s="175" t="s">
        <v>80</v>
      </c>
      <c r="AY220" s="174" t="s">
        <v>139</v>
      </c>
      <c r="BK220" s="176">
        <f>SUM(BK221:BK304)</f>
        <v>0</v>
      </c>
    </row>
    <row r="221" spans="1:65" s="2" customFormat="1" ht="21.75" customHeight="1">
      <c r="A221" s="35"/>
      <c r="B221" s="36"/>
      <c r="C221" s="179" t="s">
        <v>7</v>
      </c>
      <c r="D221" s="179" t="s">
        <v>141</v>
      </c>
      <c r="E221" s="180" t="s">
        <v>428</v>
      </c>
      <c r="F221" s="181" t="s">
        <v>429</v>
      </c>
      <c r="G221" s="182" t="s">
        <v>199</v>
      </c>
      <c r="H221" s="183">
        <v>6</v>
      </c>
      <c r="I221" s="184"/>
      <c r="J221" s="185">
        <f>ROUND(I221*H221,2)</f>
        <v>0</v>
      </c>
      <c r="K221" s="181" t="s">
        <v>145</v>
      </c>
      <c r="L221" s="40"/>
      <c r="M221" s="186" t="s">
        <v>19</v>
      </c>
      <c r="N221" s="187" t="s">
        <v>44</v>
      </c>
      <c r="O221" s="65"/>
      <c r="P221" s="188">
        <f>O221*H221</f>
        <v>0</v>
      </c>
      <c r="Q221" s="188">
        <v>2.5505399999999998</v>
      </c>
      <c r="R221" s="188">
        <f>Q221*H221</f>
        <v>15.303239999999999</v>
      </c>
      <c r="S221" s="188">
        <v>0</v>
      </c>
      <c r="T221" s="189">
        <f>S221*H221</f>
        <v>0</v>
      </c>
      <c r="U221" s="35"/>
      <c r="V221" s="35"/>
      <c r="W221" s="35"/>
      <c r="X221" s="35"/>
      <c r="Y221" s="35"/>
      <c r="Z221" s="35"/>
      <c r="AA221" s="35"/>
      <c r="AB221" s="35"/>
      <c r="AC221" s="35"/>
      <c r="AD221" s="35"/>
      <c r="AE221" s="35"/>
      <c r="AR221" s="190" t="s">
        <v>146</v>
      </c>
      <c r="AT221" s="190" t="s">
        <v>141</v>
      </c>
      <c r="AU221" s="190" t="s">
        <v>82</v>
      </c>
      <c r="AY221" s="18" t="s">
        <v>139</v>
      </c>
      <c r="BE221" s="191">
        <f>IF(N221="základní",J221,0)</f>
        <v>0</v>
      </c>
      <c r="BF221" s="191">
        <f>IF(N221="snížená",J221,0)</f>
        <v>0</v>
      </c>
      <c r="BG221" s="191">
        <f>IF(N221="zákl. přenesená",J221,0)</f>
        <v>0</v>
      </c>
      <c r="BH221" s="191">
        <f>IF(N221="sníž. přenesená",J221,0)</f>
        <v>0</v>
      </c>
      <c r="BI221" s="191">
        <f>IF(N221="nulová",J221,0)</f>
        <v>0</v>
      </c>
      <c r="BJ221" s="18" t="s">
        <v>80</v>
      </c>
      <c r="BK221" s="191">
        <f>ROUND(I221*H221,2)</f>
        <v>0</v>
      </c>
      <c r="BL221" s="18" t="s">
        <v>146</v>
      </c>
      <c r="BM221" s="190" t="s">
        <v>1384</v>
      </c>
    </row>
    <row r="222" spans="1:65" s="2" customFormat="1" ht="19.5">
      <c r="A222" s="35"/>
      <c r="B222" s="36"/>
      <c r="C222" s="37"/>
      <c r="D222" s="192" t="s">
        <v>148</v>
      </c>
      <c r="E222" s="37"/>
      <c r="F222" s="193" t="s">
        <v>431</v>
      </c>
      <c r="G222" s="37"/>
      <c r="H222" s="37"/>
      <c r="I222" s="194"/>
      <c r="J222" s="37"/>
      <c r="K222" s="37"/>
      <c r="L222" s="40"/>
      <c r="M222" s="195"/>
      <c r="N222" s="196"/>
      <c r="O222" s="65"/>
      <c r="P222" s="65"/>
      <c r="Q222" s="65"/>
      <c r="R222" s="65"/>
      <c r="S222" s="65"/>
      <c r="T222" s="66"/>
      <c r="U222" s="35"/>
      <c r="V222" s="35"/>
      <c r="W222" s="35"/>
      <c r="X222" s="35"/>
      <c r="Y222" s="35"/>
      <c r="Z222" s="35"/>
      <c r="AA222" s="35"/>
      <c r="AB222" s="35"/>
      <c r="AC222" s="35"/>
      <c r="AD222" s="35"/>
      <c r="AE222" s="35"/>
      <c r="AT222" s="18" t="s">
        <v>148</v>
      </c>
      <c r="AU222" s="18" t="s">
        <v>82</v>
      </c>
    </row>
    <row r="223" spans="1:65" s="2" customFormat="1" ht="11.25">
      <c r="A223" s="35"/>
      <c r="B223" s="36"/>
      <c r="C223" s="37"/>
      <c r="D223" s="197" t="s">
        <v>150</v>
      </c>
      <c r="E223" s="37"/>
      <c r="F223" s="198" t="s">
        <v>432</v>
      </c>
      <c r="G223" s="37"/>
      <c r="H223" s="37"/>
      <c r="I223" s="194"/>
      <c r="J223" s="37"/>
      <c r="K223" s="37"/>
      <c r="L223" s="40"/>
      <c r="M223" s="195"/>
      <c r="N223" s="196"/>
      <c r="O223" s="65"/>
      <c r="P223" s="65"/>
      <c r="Q223" s="65"/>
      <c r="R223" s="65"/>
      <c r="S223" s="65"/>
      <c r="T223" s="66"/>
      <c r="U223" s="35"/>
      <c r="V223" s="35"/>
      <c r="W223" s="35"/>
      <c r="X223" s="35"/>
      <c r="Y223" s="35"/>
      <c r="Z223" s="35"/>
      <c r="AA223" s="35"/>
      <c r="AB223" s="35"/>
      <c r="AC223" s="35"/>
      <c r="AD223" s="35"/>
      <c r="AE223" s="35"/>
      <c r="AT223" s="18" t="s">
        <v>150</v>
      </c>
      <c r="AU223" s="18" t="s">
        <v>82</v>
      </c>
    </row>
    <row r="224" spans="1:65" s="13" customFormat="1" ht="11.25">
      <c r="B224" s="199"/>
      <c r="C224" s="200"/>
      <c r="D224" s="192" t="s">
        <v>152</v>
      </c>
      <c r="E224" s="201" t="s">
        <v>19</v>
      </c>
      <c r="F224" s="202" t="s">
        <v>433</v>
      </c>
      <c r="G224" s="200"/>
      <c r="H224" s="201" t="s">
        <v>19</v>
      </c>
      <c r="I224" s="203"/>
      <c r="J224" s="200"/>
      <c r="K224" s="200"/>
      <c r="L224" s="204"/>
      <c r="M224" s="205"/>
      <c r="N224" s="206"/>
      <c r="O224" s="206"/>
      <c r="P224" s="206"/>
      <c r="Q224" s="206"/>
      <c r="R224" s="206"/>
      <c r="S224" s="206"/>
      <c r="T224" s="207"/>
      <c r="AT224" s="208" t="s">
        <v>152</v>
      </c>
      <c r="AU224" s="208" t="s">
        <v>82</v>
      </c>
      <c r="AV224" s="13" t="s">
        <v>80</v>
      </c>
      <c r="AW224" s="13" t="s">
        <v>35</v>
      </c>
      <c r="AX224" s="13" t="s">
        <v>73</v>
      </c>
      <c r="AY224" s="208" t="s">
        <v>139</v>
      </c>
    </row>
    <row r="225" spans="1:65" s="14" customFormat="1" ht="11.25">
      <c r="B225" s="209"/>
      <c r="C225" s="210"/>
      <c r="D225" s="192" t="s">
        <v>152</v>
      </c>
      <c r="E225" s="211" t="s">
        <v>19</v>
      </c>
      <c r="F225" s="212" t="s">
        <v>1385</v>
      </c>
      <c r="G225" s="210"/>
      <c r="H225" s="213">
        <v>6</v>
      </c>
      <c r="I225" s="214"/>
      <c r="J225" s="210"/>
      <c r="K225" s="210"/>
      <c r="L225" s="215"/>
      <c r="M225" s="216"/>
      <c r="N225" s="217"/>
      <c r="O225" s="217"/>
      <c r="P225" s="217"/>
      <c r="Q225" s="217"/>
      <c r="R225" s="217"/>
      <c r="S225" s="217"/>
      <c r="T225" s="218"/>
      <c r="AT225" s="219" t="s">
        <v>152</v>
      </c>
      <c r="AU225" s="219" t="s">
        <v>82</v>
      </c>
      <c r="AV225" s="14" t="s">
        <v>82</v>
      </c>
      <c r="AW225" s="14" t="s">
        <v>35</v>
      </c>
      <c r="AX225" s="14" t="s">
        <v>80</v>
      </c>
      <c r="AY225" s="219" t="s">
        <v>139</v>
      </c>
    </row>
    <row r="226" spans="1:65" s="2" customFormat="1" ht="33" customHeight="1">
      <c r="A226" s="35"/>
      <c r="B226" s="36"/>
      <c r="C226" s="179" t="s">
        <v>333</v>
      </c>
      <c r="D226" s="179" t="s">
        <v>141</v>
      </c>
      <c r="E226" s="180" t="s">
        <v>436</v>
      </c>
      <c r="F226" s="181" t="s">
        <v>437</v>
      </c>
      <c r="G226" s="182" t="s">
        <v>199</v>
      </c>
      <c r="H226" s="183">
        <v>6</v>
      </c>
      <c r="I226" s="184"/>
      <c r="J226" s="185">
        <f>ROUND(I226*H226,2)</f>
        <v>0</v>
      </c>
      <c r="K226" s="181" t="s">
        <v>145</v>
      </c>
      <c r="L226" s="40"/>
      <c r="M226" s="186" t="s">
        <v>19</v>
      </c>
      <c r="N226" s="187" t="s">
        <v>44</v>
      </c>
      <c r="O226" s="65"/>
      <c r="P226" s="188">
        <f>O226*H226</f>
        <v>0</v>
      </c>
      <c r="Q226" s="188">
        <v>4.8579999999999998E-2</v>
      </c>
      <c r="R226" s="188">
        <f>Q226*H226</f>
        <v>0.29147999999999996</v>
      </c>
      <c r="S226" s="188">
        <v>0</v>
      </c>
      <c r="T226" s="189">
        <f>S226*H226</f>
        <v>0</v>
      </c>
      <c r="U226" s="35"/>
      <c r="V226" s="35"/>
      <c r="W226" s="35"/>
      <c r="X226" s="35"/>
      <c r="Y226" s="35"/>
      <c r="Z226" s="35"/>
      <c r="AA226" s="35"/>
      <c r="AB226" s="35"/>
      <c r="AC226" s="35"/>
      <c r="AD226" s="35"/>
      <c r="AE226" s="35"/>
      <c r="AR226" s="190" t="s">
        <v>146</v>
      </c>
      <c r="AT226" s="190" t="s">
        <v>141</v>
      </c>
      <c r="AU226" s="190" t="s">
        <v>82</v>
      </c>
      <c r="AY226" s="18" t="s">
        <v>139</v>
      </c>
      <c r="BE226" s="191">
        <f>IF(N226="základní",J226,0)</f>
        <v>0</v>
      </c>
      <c r="BF226" s="191">
        <f>IF(N226="snížená",J226,0)</f>
        <v>0</v>
      </c>
      <c r="BG226" s="191">
        <f>IF(N226="zákl. přenesená",J226,0)</f>
        <v>0</v>
      </c>
      <c r="BH226" s="191">
        <f>IF(N226="sníž. přenesená",J226,0)</f>
        <v>0</v>
      </c>
      <c r="BI226" s="191">
        <f>IF(N226="nulová",J226,0)</f>
        <v>0</v>
      </c>
      <c r="BJ226" s="18" t="s">
        <v>80</v>
      </c>
      <c r="BK226" s="191">
        <f>ROUND(I226*H226,2)</f>
        <v>0</v>
      </c>
      <c r="BL226" s="18" t="s">
        <v>146</v>
      </c>
      <c r="BM226" s="190" t="s">
        <v>1386</v>
      </c>
    </row>
    <row r="227" spans="1:65" s="2" customFormat="1" ht="19.5">
      <c r="A227" s="35"/>
      <c r="B227" s="36"/>
      <c r="C227" s="37"/>
      <c r="D227" s="192" t="s">
        <v>148</v>
      </c>
      <c r="E227" s="37"/>
      <c r="F227" s="193" t="s">
        <v>439</v>
      </c>
      <c r="G227" s="37"/>
      <c r="H227" s="37"/>
      <c r="I227" s="194"/>
      <c r="J227" s="37"/>
      <c r="K227" s="37"/>
      <c r="L227" s="40"/>
      <c r="M227" s="195"/>
      <c r="N227" s="196"/>
      <c r="O227" s="65"/>
      <c r="P227" s="65"/>
      <c r="Q227" s="65"/>
      <c r="R227" s="65"/>
      <c r="S227" s="65"/>
      <c r="T227" s="66"/>
      <c r="U227" s="35"/>
      <c r="V227" s="35"/>
      <c r="W227" s="35"/>
      <c r="X227" s="35"/>
      <c r="Y227" s="35"/>
      <c r="Z227" s="35"/>
      <c r="AA227" s="35"/>
      <c r="AB227" s="35"/>
      <c r="AC227" s="35"/>
      <c r="AD227" s="35"/>
      <c r="AE227" s="35"/>
      <c r="AT227" s="18" t="s">
        <v>148</v>
      </c>
      <c r="AU227" s="18" t="s">
        <v>82</v>
      </c>
    </row>
    <row r="228" spans="1:65" s="2" customFormat="1" ht="11.25">
      <c r="A228" s="35"/>
      <c r="B228" s="36"/>
      <c r="C228" s="37"/>
      <c r="D228" s="197" t="s">
        <v>150</v>
      </c>
      <c r="E228" s="37"/>
      <c r="F228" s="198" t="s">
        <v>440</v>
      </c>
      <c r="G228" s="37"/>
      <c r="H228" s="37"/>
      <c r="I228" s="194"/>
      <c r="J228" s="37"/>
      <c r="K228" s="37"/>
      <c r="L228" s="40"/>
      <c r="M228" s="195"/>
      <c r="N228" s="196"/>
      <c r="O228" s="65"/>
      <c r="P228" s="65"/>
      <c r="Q228" s="65"/>
      <c r="R228" s="65"/>
      <c r="S228" s="65"/>
      <c r="T228" s="66"/>
      <c r="U228" s="35"/>
      <c r="V228" s="35"/>
      <c r="W228" s="35"/>
      <c r="X228" s="35"/>
      <c r="Y228" s="35"/>
      <c r="Z228" s="35"/>
      <c r="AA228" s="35"/>
      <c r="AB228" s="35"/>
      <c r="AC228" s="35"/>
      <c r="AD228" s="35"/>
      <c r="AE228" s="35"/>
      <c r="AT228" s="18" t="s">
        <v>150</v>
      </c>
      <c r="AU228" s="18" t="s">
        <v>82</v>
      </c>
    </row>
    <row r="229" spans="1:65" s="13" customFormat="1" ht="11.25">
      <c r="B229" s="199"/>
      <c r="C229" s="200"/>
      <c r="D229" s="192" t="s">
        <v>152</v>
      </c>
      <c r="E229" s="201" t="s">
        <v>19</v>
      </c>
      <c r="F229" s="202" t="s">
        <v>433</v>
      </c>
      <c r="G229" s="200"/>
      <c r="H229" s="201" t="s">
        <v>19</v>
      </c>
      <c r="I229" s="203"/>
      <c r="J229" s="200"/>
      <c r="K229" s="200"/>
      <c r="L229" s="204"/>
      <c r="M229" s="205"/>
      <c r="N229" s="206"/>
      <c r="O229" s="206"/>
      <c r="P229" s="206"/>
      <c r="Q229" s="206"/>
      <c r="R229" s="206"/>
      <c r="S229" s="206"/>
      <c r="T229" s="207"/>
      <c r="AT229" s="208" t="s">
        <v>152</v>
      </c>
      <c r="AU229" s="208" t="s">
        <v>82</v>
      </c>
      <c r="AV229" s="13" t="s">
        <v>80</v>
      </c>
      <c r="AW229" s="13" t="s">
        <v>35</v>
      </c>
      <c r="AX229" s="13" t="s">
        <v>73</v>
      </c>
      <c r="AY229" s="208" t="s">
        <v>139</v>
      </c>
    </row>
    <row r="230" spans="1:65" s="14" customFormat="1" ht="11.25">
      <c r="B230" s="209"/>
      <c r="C230" s="210"/>
      <c r="D230" s="192" t="s">
        <v>152</v>
      </c>
      <c r="E230" s="211" t="s">
        <v>19</v>
      </c>
      <c r="F230" s="212" t="s">
        <v>1385</v>
      </c>
      <c r="G230" s="210"/>
      <c r="H230" s="213">
        <v>6</v>
      </c>
      <c r="I230" s="214"/>
      <c r="J230" s="210"/>
      <c r="K230" s="210"/>
      <c r="L230" s="215"/>
      <c r="M230" s="216"/>
      <c r="N230" s="217"/>
      <c r="O230" s="217"/>
      <c r="P230" s="217"/>
      <c r="Q230" s="217"/>
      <c r="R230" s="217"/>
      <c r="S230" s="217"/>
      <c r="T230" s="218"/>
      <c r="AT230" s="219" t="s">
        <v>152</v>
      </c>
      <c r="AU230" s="219" t="s">
        <v>82</v>
      </c>
      <c r="AV230" s="14" t="s">
        <v>82</v>
      </c>
      <c r="AW230" s="14" t="s">
        <v>35</v>
      </c>
      <c r="AX230" s="14" t="s">
        <v>80</v>
      </c>
      <c r="AY230" s="219" t="s">
        <v>139</v>
      </c>
    </row>
    <row r="231" spans="1:65" s="2" customFormat="1" ht="16.5" customHeight="1">
      <c r="A231" s="35"/>
      <c r="B231" s="36"/>
      <c r="C231" s="179" t="s">
        <v>341</v>
      </c>
      <c r="D231" s="179" t="s">
        <v>141</v>
      </c>
      <c r="E231" s="180" t="s">
        <v>442</v>
      </c>
      <c r="F231" s="181" t="s">
        <v>443</v>
      </c>
      <c r="G231" s="182" t="s">
        <v>144</v>
      </c>
      <c r="H231" s="183">
        <v>7.2</v>
      </c>
      <c r="I231" s="184"/>
      <c r="J231" s="185">
        <f>ROUND(I231*H231,2)</f>
        <v>0</v>
      </c>
      <c r="K231" s="181" t="s">
        <v>145</v>
      </c>
      <c r="L231" s="40"/>
      <c r="M231" s="186" t="s">
        <v>19</v>
      </c>
      <c r="N231" s="187" t="s">
        <v>44</v>
      </c>
      <c r="O231" s="65"/>
      <c r="P231" s="188">
        <f>O231*H231</f>
        <v>0</v>
      </c>
      <c r="Q231" s="188">
        <v>1.4400000000000001E-3</v>
      </c>
      <c r="R231" s="188">
        <f>Q231*H231</f>
        <v>1.0368E-2</v>
      </c>
      <c r="S231" s="188">
        <v>0</v>
      </c>
      <c r="T231" s="189">
        <f>S231*H231</f>
        <v>0</v>
      </c>
      <c r="U231" s="35"/>
      <c r="V231" s="35"/>
      <c r="W231" s="35"/>
      <c r="X231" s="35"/>
      <c r="Y231" s="35"/>
      <c r="Z231" s="35"/>
      <c r="AA231" s="35"/>
      <c r="AB231" s="35"/>
      <c r="AC231" s="35"/>
      <c r="AD231" s="35"/>
      <c r="AE231" s="35"/>
      <c r="AR231" s="190" t="s">
        <v>146</v>
      </c>
      <c r="AT231" s="190" t="s">
        <v>141</v>
      </c>
      <c r="AU231" s="190" t="s">
        <v>82</v>
      </c>
      <c r="AY231" s="18" t="s">
        <v>139</v>
      </c>
      <c r="BE231" s="191">
        <f>IF(N231="základní",J231,0)</f>
        <v>0</v>
      </c>
      <c r="BF231" s="191">
        <f>IF(N231="snížená",J231,0)</f>
        <v>0</v>
      </c>
      <c r="BG231" s="191">
        <f>IF(N231="zákl. přenesená",J231,0)</f>
        <v>0</v>
      </c>
      <c r="BH231" s="191">
        <f>IF(N231="sníž. přenesená",J231,0)</f>
        <v>0</v>
      </c>
      <c r="BI231" s="191">
        <f>IF(N231="nulová",J231,0)</f>
        <v>0</v>
      </c>
      <c r="BJ231" s="18" t="s">
        <v>80</v>
      </c>
      <c r="BK231" s="191">
        <f>ROUND(I231*H231,2)</f>
        <v>0</v>
      </c>
      <c r="BL231" s="18" t="s">
        <v>146</v>
      </c>
      <c r="BM231" s="190" t="s">
        <v>1387</v>
      </c>
    </row>
    <row r="232" spans="1:65" s="2" customFormat="1" ht="11.25">
      <c r="A232" s="35"/>
      <c r="B232" s="36"/>
      <c r="C232" s="37"/>
      <c r="D232" s="192" t="s">
        <v>148</v>
      </c>
      <c r="E232" s="37"/>
      <c r="F232" s="193" t="s">
        <v>445</v>
      </c>
      <c r="G232" s="37"/>
      <c r="H232" s="37"/>
      <c r="I232" s="194"/>
      <c r="J232" s="37"/>
      <c r="K232" s="37"/>
      <c r="L232" s="40"/>
      <c r="M232" s="195"/>
      <c r="N232" s="196"/>
      <c r="O232" s="65"/>
      <c r="P232" s="65"/>
      <c r="Q232" s="65"/>
      <c r="R232" s="65"/>
      <c r="S232" s="65"/>
      <c r="T232" s="66"/>
      <c r="U232" s="35"/>
      <c r="V232" s="35"/>
      <c r="W232" s="35"/>
      <c r="X232" s="35"/>
      <c r="Y232" s="35"/>
      <c r="Z232" s="35"/>
      <c r="AA232" s="35"/>
      <c r="AB232" s="35"/>
      <c r="AC232" s="35"/>
      <c r="AD232" s="35"/>
      <c r="AE232" s="35"/>
      <c r="AT232" s="18" t="s">
        <v>148</v>
      </c>
      <c r="AU232" s="18" t="s">
        <v>82</v>
      </c>
    </row>
    <row r="233" spans="1:65" s="2" customFormat="1" ht="11.25">
      <c r="A233" s="35"/>
      <c r="B233" s="36"/>
      <c r="C233" s="37"/>
      <c r="D233" s="197" t="s">
        <v>150</v>
      </c>
      <c r="E233" s="37"/>
      <c r="F233" s="198" t="s">
        <v>446</v>
      </c>
      <c r="G233" s="37"/>
      <c r="H233" s="37"/>
      <c r="I233" s="194"/>
      <c r="J233" s="37"/>
      <c r="K233" s="37"/>
      <c r="L233" s="40"/>
      <c r="M233" s="195"/>
      <c r="N233" s="196"/>
      <c r="O233" s="65"/>
      <c r="P233" s="65"/>
      <c r="Q233" s="65"/>
      <c r="R233" s="65"/>
      <c r="S233" s="65"/>
      <c r="T233" s="66"/>
      <c r="U233" s="35"/>
      <c r="V233" s="35"/>
      <c r="W233" s="35"/>
      <c r="X233" s="35"/>
      <c r="Y233" s="35"/>
      <c r="Z233" s="35"/>
      <c r="AA233" s="35"/>
      <c r="AB233" s="35"/>
      <c r="AC233" s="35"/>
      <c r="AD233" s="35"/>
      <c r="AE233" s="35"/>
      <c r="AT233" s="18" t="s">
        <v>150</v>
      </c>
      <c r="AU233" s="18" t="s">
        <v>82</v>
      </c>
    </row>
    <row r="234" spans="1:65" s="13" customFormat="1" ht="11.25">
      <c r="B234" s="199"/>
      <c r="C234" s="200"/>
      <c r="D234" s="192" t="s">
        <v>152</v>
      </c>
      <c r="E234" s="201" t="s">
        <v>19</v>
      </c>
      <c r="F234" s="202" t="s">
        <v>1388</v>
      </c>
      <c r="G234" s="200"/>
      <c r="H234" s="201" t="s">
        <v>19</v>
      </c>
      <c r="I234" s="203"/>
      <c r="J234" s="200"/>
      <c r="K234" s="200"/>
      <c r="L234" s="204"/>
      <c r="M234" s="205"/>
      <c r="N234" s="206"/>
      <c r="O234" s="206"/>
      <c r="P234" s="206"/>
      <c r="Q234" s="206"/>
      <c r="R234" s="206"/>
      <c r="S234" s="206"/>
      <c r="T234" s="207"/>
      <c r="AT234" s="208" t="s">
        <v>152</v>
      </c>
      <c r="AU234" s="208" t="s">
        <v>82</v>
      </c>
      <c r="AV234" s="13" t="s">
        <v>80</v>
      </c>
      <c r="AW234" s="13" t="s">
        <v>35</v>
      </c>
      <c r="AX234" s="13" t="s">
        <v>73</v>
      </c>
      <c r="AY234" s="208" t="s">
        <v>139</v>
      </c>
    </row>
    <row r="235" spans="1:65" s="14" customFormat="1" ht="11.25">
      <c r="B235" s="209"/>
      <c r="C235" s="210"/>
      <c r="D235" s="192" t="s">
        <v>152</v>
      </c>
      <c r="E235" s="211" t="s">
        <v>19</v>
      </c>
      <c r="F235" s="212" t="s">
        <v>1389</v>
      </c>
      <c r="G235" s="210"/>
      <c r="H235" s="213">
        <v>7.2</v>
      </c>
      <c r="I235" s="214"/>
      <c r="J235" s="210"/>
      <c r="K235" s="210"/>
      <c r="L235" s="215"/>
      <c r="M235" s="216"/>
      <c r="N235" s="217"/>
      <c r="O235" s="217"/>
      <c r="P235" s="217"/>
      <c r="Q235" s="217"/>
      <c r="R235" s="217"/>
      <c r="S235" s="217"/>
      <c r="T235" s="218"/>
      <c r="AT235" s="219" t="s">
        <v>152</v>
      </c>
      <c r="AU235" s="219" t="s">
        <v>82</v>
      </c>
      <c r="AV235" s="14" t="s">
        <v>82</v>
      </c>
      <c r="AW235" s="14" t="s">
        <v>35</v>
      </c>
      <c r="AX235" s="14" t="s">
        <v>80</v>
      </c>
      <c r="AY235" s="219" t="s">
        <v>139</v>
      </c>
    </row>
    <row r="236" spans="1:65" s="2" customFormat="1" ht="16.5" customHeight="1">
      <c r="A236" s="35"/>
      <c r="B236" s="36"/>
      <c r="C236" s="179" t="s">
        <v>347</v>
      </c>
      <c r="D236" s="179" t="s">
        <v>141</v>
      </c>
      <c r="E236" s="180" t="s">
        <v>450</v>
      </c>
      <c r="F236" s="181" t="s">
        <v>451</v>
      </c>
      <c r="G236" s="182" t="s">
        <v>144</v>
      </c>
      <c r="H236" s="183">
        <v>7.2</v>
      </c>
      <c r="I236" s="184"/>
      <c r="J236" s="185">
        <f>ROUND(I236*H236,2)</f>
        <v>0</v>
      </c>
      <c r="K236" s="181" t="s">
        <v>145</v>
      </c>
      <c r="L236" s="40"/>
      <c r="M236" s="186" t="s">
        <v>19</v>
      </c>
      <c r="N236" s="187" t="s">
        <v>44</v>
      </c>
      <c r="O236" s="65"/>
      <c r="P236" s="188">
        <f>O236*H236</f>
        <v>0</v>
      </c>
      <c r="Q236" s="188">
        <v>4.0000000000000003E-5</v>
      </c>
      <c r="R236" s="188">
        <f>Q236*H236</f>
        <v>2.8800000000000001E-4</v>
      </c>
      <c r="S236" s="188">
        <v>0</v>
      </c>
      <c r="T236" s="189">
        <f>S236*H236</f>
        <v>0</v>
      </c>
      <c r="U236" s="35"/>
      <c r="V236" s="35"/>
      <c r="W236" s="35"/>
      <c r="X236" s="35"/>
      <c r="Y236" s="35"/>
      <c r="Z236" s="35"/>
      <c r="AA236" s="35"/>
      <c r="AB236" s="35"/>
      <c r="AC236" s="35"/>
      <c r="AD236" s="35"/>
      <c r="AE236" s="35"/>
      <c r="AR236" s="190" t="s">
        <v>146</v>
      </c>
      <c r="AT236" s="190" t="s">
        <v>141</v>
      </c>
      <c r="AU236" s="190" t="s">
        <v>82</v>
      </c>
      <c r="AY236" s="18" t="s">
        <v>139</v>
      </c>
      <c r="BE236" s="191">
        <f>IF(N236="základní",J236,0)</f>
        <v>0</v>
      </c>
      <c r="BF236" s="191">
        <f>IF(N236="snížená",J236,0)</f>
        <v>0</v>
      </c>
      <c r="BG236" s="191">
        <f>IF(N236="zákl. přenesená",J236,0)</f>
        <v>0</v>
      </c>
      <c r="BH236" s="191">
        <f>IF(N236="sníž. přenesená",J236,0)</f>
        <v>0</v>
      </c>
      <c r="BI236" s="191">
        <f>IF(N236="nulová",J236,0)</f>
        <v>0</v>
      </c>
      <c r="BJ236" s="18" t="s">
        <v>80</v>
      </c>
      <c r="BK236" s="191">
        <f>ROUND(I236*H236,2)</f>
        <v>0</v>
      </c>
      <c r="BL236" s="18" t="s">
        <v>146</v>
      </c>
      <c r="BM236" s="190" t="s">
        <v>1390</v>
      </c>
    </row>
    <row r="237" spans="1:65" s="2" customFormat="1" ht="11.25">
      <c r="A237" s="35"/>
      <c r="B237" s="36"/>
      <c r="C237" s="37"/>
      <c r="D237" s="192" t="s">
        <v>148</v>
      </c>
      <c r="E237" s="37"/>
      <c r="F237" s="193" t="s">
        <v>453</v>
      </c>
      <c r="G237" s="37"/>
      <c r="H237" s="37"/>
      <c r="I237" s="194"/>
      <c r="J237" s="37"/>
      <c r="K237" s="37"/>
      <c r="L237" s="40"/>
      <c r="M237" s="195"/>
      <c r="N237" s="196"/>
      <c r="O237" s="65"/>
      <c r="P237" s="65"/>
      <c r="Q237" s="65"/>
      <c r="R237" s="65"/>
      <c r="S237" s="65"/>
      <c r="T237" s="66"/>
      <c r="U237" s="35"/>
      <c r="V237" s="35"/>
      <c r="W237" s="35"/>
      <c r="X237" s="35"/>
      <c r="Y237" s="35"/>
      <c r="Z237" s="35"/>
      <c r="AA237" s="35"/>
      <c r="AB237" s="35"/>
      <c r="AC237" s="35"/>
      <c r="AD237" s="35"/>
      <c r="AE237" s="35"/>
      <c r="AT237" s="18" t="s">
        <v>148</v>
      </c>
      <c r="AU237" s="18" t="s">
        <v>82</v>
      </c>
    </row>
    <row r="238" spans="1:65" s="2" customFormat="1" ht="11.25">
      <c r="A238" s="35"/>
      <c r="B238" s="36"/>
      <c r="C238" s="37"/>
      <c r="D238" s="197" t="s">
        <v>150</v>
      </c>
      <c r="E238" s="37"/>
      <c r="F238" s="198" t="s">
        <v>454</v>
      </c>
      <c r="G238" s="37"/>
      <c r="H238" s="37"/>
      <c r="I238" s="194"/>
      <c r="J238" s="37"/>
      <c r="K238" s="37"/>
      <c r="L238" s="40"/>
      <c r="M238" s="195"/>
      <c r="N238" s="196"/>
      <c r="O238" s="65"/>
      <c r="P238" s="65"/>
      <c r="Q238" s="65"/>
      <c r="R238" s="65"/>
      <c r="S238" s="65"/>
      <c r="T238" s="66"/>
      <c r="U238" s="35"/>
      <c r="V238" s="35"/>
      <c r="W238" s="35"/>
      <c r="X238" s="35"/>
      <c r="Y238" s="35"/>
      <c r="Z238" s="35"/>
      <c r="AA238" s="35"/>
      <c r="AB238" s="35"/>
      <c r="AC238" s="35"/>
      <c r="AD238" s="35"/>
      <c r="AE238" s="35"/>
      <c r="AT238" s="18" t="s">
        <v>150</v>
      </c>
      <c r="AU238" s="18" t="s">
        <v>82</v>
      </c>
    </row>
    <row r="239" spans="1:65" s="14" customFormat="1" ht="11.25">
      <c r="B239" s="209"/>
      <c r="C239" s="210"/>
      <c r="D239" s="192" t="s">
        <v>152</v>
      </c>
      <c r="E239" s="211" t="s">
        <v>19</v>
      </c>
      <c r="F239" s="212" t="s">
        <v>1389</v>
      </c>
      <c r="G239" s="210"/>
      <c r="H239" s="213">
        <v>7.2</v>
      </c>
      <c r="I239" s="214"/>
      <c r="J239" s="210"/>
      <c r="K239" s="210"/>
      <c r="L239" s="215"/>
      <c r="M239" s="216"/>
      <c r="N239" s="217"/>
      <c r="O239" s="217"/>
      <c r="P239" s="217"/>
      <c r="Q239" s="217"/>
      <c r="R239" s="217"/>
      <c r="S239" s="217"/>
      <c r="T239" s="218"/>
      <c r="AT239" s="219" t="s">
        <v>152</v>
      </c>
      <c r="AU239" s="219" t="s">
        <v>82</v>
      </c>
      <c r="AV239" s="14" t="s">
        <v>82</v>
      </c>
      <c r="AW239" s="14" t="s">
        <v>35</v>
      </c>
      <c r="AX239" s="14" t="s">
        <v>80</v>
      </c>
      <c r="AY239" s="219" t="s">
        <v>139</v>
      </c>
    </row>
    <row r="240" spans="1:65" s="2" customFormat="1" ht="21.75" customHeight="1">
      <c r="A240" s="35"/>
      <c r="B240" s="36"/>
      <c r="C240" s="179" t="s">
        <v>355</v>
      </c>
      <c r="D240" s="179" t="s">
        <v>141</v>
      </c>
      <c r="E240" s="180" t="s">
        <v>456</v>
      </c>
      <c r="F240" s="181" t="s">
        <v>457</v>
      </c>
      <c r="G240" s="182" t="s">
        <v>230</v>
      </c>
      <c r="H240" s="183">
        <v>4.0000000000000001E-3</v>
      </c>
      <c r="I240" s="184"/>
      <c r="J240" s="185">
        <f>ROUND(I240*H240,2)</f>
        <v>0</v>
      </c>
      <c r="K240" s="181" t="s">
        <v>145</v>
      </c>
      <c r="L240" s="40"/>
      <c r="M240" s="186" t="s">
        <v>19</v>
      </c>
      <c r="N240" s="187" t="s">
        <v>44</v>
      </c>
      <c r="O240" s="65"/>
      <c r="P240" s="188">
        <f>O240*H240</f>
        <v>0</v>
      </c>
      <c r="Q240" s="188">
        <v>1.0383</v>
      </c>
      <c r="R240" s="188">
        <f>Q240*H240</f>
        <v>4.1532000000000001E-3</v>
      </c>
      <c r="S240" s="188">
        <v>0</v>
      </c>
      <c r="T240" s="189">
        <f>S240*H240</f>
        <v>0</v>
      </c>
      <c r="U240" s="35"/>
      <c r="V240" s="35"/>
      <c r="W240" s="35"/>
      <c r="X240" s="35"/>
      <c r="Y240" s="35"/>
      <c r="Z240" s="35"/>
      <c r="AA240" s="35"/>
      <c r="AB240" s="35"/>
      <c r="AC240" s="35"/>
      <c r="AD240" s="35"/>
      <c r="AE240" s="35"/>
      <c r="AR240" s="190" t="s">
        <v>146</v>
      </c>
      <c r="AT240" s="190" t="s">
        <v>141</v>
      </c>
      <c r="AU240" s="190" t="s">
        <v>82</v>
      </c>
      <c r="AY240" s="18" t="s">
        <v>139</v>
      </c>
      <c r="BE240" s="191">
        <f>IF(N240="základní",J240,0)</f>
        <v>0</v>
      </c>
      <c r="BF240" s="191">
        <f>IF(N240="snížená",J240,0)</f>
        <v>0</v>
      </c>
      <c r="BG240" s="191">
        <f>IF(N240="zákl. přenesená",J240,0)</f>
        <v>0</v>
      </c>
      <c r="BH240" s="191">
        <f>IF(N240="sníž. přenesená",J240,0)</f>
        <v>0</v>
      </c>
      <c r="BI240" s="191">
        <f>IF(N240="nulová",J240,0)</f>
        <v>0</v>
      </c>
      <c r="BJ240" s="18" t="s">
        <v>80</v>
      </c>
      <c r="BK240" s="191">
        <f>ROUND(I240*H240,2)</f>
        <v>0</v>
      </c>
      <c r="BL240" s="18" t="s">
        <v>146</v>
      </c>
      <c r="BM240" s="190" t="s">
        <v>1391</v>
      </c>
    </row>
    <row r="241" spans="1:65" s="2" customFormat="1" ht="19.5">
      <c r="A241" s="35"/>
      <c r="B241" s="36"/>
      <c r="C241" s="37"/>
      <c r="D241" s="192" t="s">
        <v>148</v>
      </c>
      <c r="E241" s="37"/>
      <c r="F241" s="193" t="s">
        <v>459</v>
      </c>
      <c r="G241" s="37"/>
      <c r="H241" s="37"/>
      <c r="I241" s="194"/>
      <c r="J241" s="37"/>
      <c r="K241" s="37"/>
      <c r="L241" s="40"/>
      <c r="M241" s="195"/>
      <c r="N241" s="196"/>
      <c r="O241" s="65"/>
      <c r="P241" s="65"/>
      <c r="Q241" s="65"/>
      <c r="R241" s="65"/>
      <c r="S241" s="65"/>
      <c r="T241" s="66"/>
      <c r="U241" s="35"/>
      <c r="V241" s="35"/>
      <c r="W241" s="35"/>
      <c r="X241" s="35"/>
      <c r="Y241" s="35"/>
      <c r="Z241" s="35"/>
      <c r="AA241" s="35"/>
      <c r="AB241" s="35"/>
      <c r="AC241" s="35"/>
      <c r="AD241" s="35"/>
      <c r="AE241" s="35"/>
      <c r="AT241" s="18" t="s">
        <v>148</v>
      </c>
      <c r="AU241" s="18" t="s">
        <v>82</v>
      </c>
    </row>
    <row r="242" spans="1:65" s="2" customFormat="1" ht="11.25">
      <c r="A242" s="35"/>
      <c r="B242" s="36"/>
      <c r="C242" s="37"/>
      <c r="D242" s="197" t="s">
        <v>150</v>
      </c>
      <c r="E242" s="37"/>
      <c r="F242" s="198" t="s">
        <v>460</v>
      </c>
      <c r="G242" s="37"/>
      <c r="H242" s="37"/>
      <c r="I242" s="194"/>
      <c r="J242" s="37"/>
      <c r="K242" s="37"/>
      <c r="L242" s="40"/>
      <c r="M242" s="195"/>
      <c r="N242" s="196"/>
      <c r="O242" s="65"/>
      <c r="P242" s="65"/>
      <c r="Q242" s="65"/>
      <c r="R242" s="65"/>
      <c r="S242" s="65"/>
      <c r="T242" s="66"/>
      <c r="U242" s="35"/>
      <c r="V242" s="35"/>
      <c r="W242" s="35"/>
      <c r="X242" s="35"/>
      <c r="Y242" s="35"/>
      <c r="Z242" s="35"/>
      <c r="AA242" s="35"/>
      <c r="AB242" s="35"/>
      <c r="AC242" s="35"/>
      <c r="AD242" s="35"/>
      <c r="AE242" s="35"/>
      <c r="AT242" s="18" t="s">
        <v>150</v>
      </c>
      <c r="AU242" s="18" t="s">
        <v>82</v>
      </c>
    </row>
    <row r="243" spans="1:65" s="13" customFormat="1" ht="22.5">
      <c r="B243" s="199"/>
      <c r="C243" s="200"/>
      <c r="D243" s="192" t="s">
        <v>152</v>
      </c>
      <c r="E243" s="201" t="s">
        <v>19</v>
      </c>
      <c r="F243" s="202" t="s">
        <v>1392</v>
      </c>
      <c r="G243" s="200"/>
      <c r="H243" s="201" t="s">
        <v>19</v>
      </c>
      <c r="I243" s="203"/>
      <c r="J243" s="200"/>
      <c r="K243" s="200"/>
      <c r="L243" s="204"/>
      <c r="M243" s="205"/>
      <c r="N243" s="206"/>
      <c r="O243" s="206"/>
      <c r="P243" s="206"/>
      <c r="Q243" s="206"/>
      <c r="R243" s="206"/>
      <c r="S243" s="206"/>
      <c r="T243" s="207"/>
      <c r="AT243" s="208" t="s">
        <v>152</v>
      </c>
      <c r="AU243" s="208" t="s">
        <v>82</v>
      </c>
      <c r="AV243" s="13" t="s">
        <v>80</v>
      </c>
      <c r="AW243" s="13" t="s">
        <v>35</v>
      </c>
      <c r="AX243" s="13" t="s">
        <v>73</v>
      </c>
      <c r="AY243" s="208" t="s">
        <v>139</v>
      </c>
    </row>
    <row r="244" spans="1:65" s="14" customFormat="1" ht="11.25">
      <c r="B244" s="209"/>
      <c r="C244" s="210"/>
      <c r="D244" s="192" t="s">
        <v>152</v>
      </c>
      <c r="E244" s="211" t="s">
        <v>19</v>
      </c>
      <c r="F244" s="212" t="s">
        <v>1393</v>
      </c>
      <c r="G244" s="210"/>
      <c r="H244" s="213">
        <v>4.0000000000000001E-3</v>
      </c>
      <c r="I244" s="214"/>
      <c r="J244" s="210"/>
      <c r="K244" s="210"/>
      <c r="L244" s="215"/>
      <c r="M244" s="216"/>
      <c r="N244" s="217"/>
      <c r="O244" s="217"/>
      <c r="P244" s="217"/>
      <c r="Q244" s="217"/>
      <c r="R244" s="217"/>
      <c r="S244" s="217"/>
      <c r="T244" s="218"/>
      <c r="AT244" s="219" t="s">
        <v>152</v>
      </c>
      <c r="AU244" s="219" t="s">
        <v>82</v>
      </c>
      <c r="AV244" s="14" t="s">
        <v>82</v>
      </c>
      <c r="AW244" s="14" t="s">
        <v>35</v>
      </c>
      <c r="AX244" s="14" t="s">
        <v>73</v>
      </c>
      <c r="AY244" s="219" t="s">
        <v>139</v>
      </c>
    </row>
    <row r="245" spans="1:65" s="15" customFormat="1" ht="11.25">
      <c r="B245" s="220"/>
      <c r="C245" s="221"/>
      <c r="D245" s="192" t="s">
        <v>152</v>
      </c>
      <c r="E245" s="222" t="s">
        <v>19</v>
      </c>
      <c r="F245" s="223" t="s">
        <v>155</v>
      </c>
      <c r="G245" s="221"/>
      <c r="H245" s="224">
        <v>4.0000000000000001E-3</v>
      </c>
      <c r="I245" s="225"/>
      <c r="J245" s="221"/>
      <c r="K245" s="221"/>
      <c r="L245" s="226"/>
      <c r="M245" s="227"/>
      <c r="N245" s="228"/>
      <c r="O245" s="228"/>
      <c r="P245" s="228"/>
      <c r="Q245" s="228"/>
      <c r="R245" s="228"/>
      <c r="S245" s="228"/>
      <c r="T245" s="229"/>
      <c r="AT245" s="230" t="s">
        <v>152</v>
      </c>
      <c r="AU245" s="230" t="s">
        <v>82</v>
      </c>
      <c r="AV245" s="15" t="s">
        <v>146</v>
      </c>
      <c r="AW245" s="15" t="s">
        <v>35</v>
      </c>
      <c r="AX245" s="15" t="s">
        <v>80</v>
      </c>
      <c r="AY245" s="230" t="s">
        <v>139</v>
      </c>
    </row>
    <row r="246" spans="1:65" s="2" customFormat="1" ht="24.2" customHeight="1">
      <c r="A246" s="35"/>
      <c r="B246" s="36"/>
      <c r="C246" s="179" t="s">
        <v>363</v>
      </c>
      <c r="D246" s="179" t="s">
        <v>141</v>
      </c>
      <c r="E246" s="180" t="s">
        <v>463</v>
      </c>
      <c r="F246" s="181" t="s">
        <v>464</v>
      </c>
      <c r="G246" s="182" t="s">
        <v>230</v>
      </c>
      <c r="H246" s="183">
        <v>0.46200000000000002</v>
      </c>
      <c r="I246" s="184"/>
      <c r="J246" s="185">
        <f>ROUND(I246*H246,2)</f>
        <v>0</v>
      </c>
      <c r="K246" s="181" t="s">
        <v>145</v>
      </c>
      <c r="L246" s="40"/>
      <c r="M246" s="186" t="s">
        <v>19</v>
      </c>
      <c r="N246" s="187" t="s">
        <v>44</v>
      </c>
      <c r="O246" s="65"/>
      <c r="P246" s="188">
        <f>O246*H246</f>
        <v>0</v>
      </c>
      <c r="Q246" s="188">
        <v>1.0597399999999999</v>
      </c>
      <c r="R246" s="188">
        <f>Q246*H246</f>
        <v>0.48959987999999999</v>
      </c>
      <c r="S246" s="188">
        <v>0</v>
      </c>
      <c r="T246" s="189">
        <f>S246*H246</f>
        <v>0</v>
      </c>
      <c r="U246" s="35"/>
      <c r="V246" s="35"/>
      <c r="W246" s="35"/>
      <c r="X246" s="35"/>
      <c r="Y246" s="35"/>
      <c r="Z246" s="35"/>
      <c r="AA246" s="35"/>
      <c r="AB246" s="35"/>
      <c r="AC246" s="35"/>
      <c r="AD246" s="35"/>
      <c r="AE246" s="35"/>
      <c r="AR246" s="190" t="s">
        <v>146</v>
      </c>
      <c r="AT246" s="190" t="s">
        <v>141</v>
      </c>
      <c r="AU246" s="190" t="s">
        <v>82</v>
      </c>
      <c r="AY246" s="18" t="s">
        <v>139</v>
      </c>
      <c r="BE246" s="191">
        <f>IF(N246="základní",J246,0)</f>
        <v>0</v>
      </c>
      <c r="BF246" s="191">
        <f>IF(N246="snížená",J246,0)</f>
        <v>0</v>
      </c>
      <c r="BG246" s="191">
        <f>IF(N246="zákl. přenesená",J246,0)</f>
        <v>0</v>
      </c>
      <c r="BH246" s="191">
        <f>IF(N246="sníž. přenesená",J246,0)</f>
        <v>0</v>
      </c>
      <c r="BI246" s="191">
        <f>IF(N246="nulová",J246,0)</f>
        <v>0</v>
      </c>
      <c r="BJ246" s="18" t="s">
        <v>80</v>
      </c>
      <c r="BK246" s="191">
        <f>ROUND(I246*H246,2)</f>
        <v>0</v>
      </c>
      <c r="BL246" s="18" t="s">
        <v>146</v>
      </c>
      <c r="BM246" s="190" t="s">
        <v>1394</v>
      </c>
    </row>
    <row r="247" spans="1:65" s="2" customFormat="1" ht="19.5">
      <c r="A247" s="35"/>
      <c r="B247" s="36"/>
      <c r="C247" s="37"/>
      <c r="D247" s="192" t="s">
        <v>148</v>
      </c>
      <c r="E247" s="37"/>
      <c r="F247" s="193" t="s">
        <v>466</v>
      </c>
      <c r="G247" s="37"/>
      <c r="H247" s="37"/>
      <c r="I247" s="194"/>
      <c r="J247" s="37"/>
      <c r="K247" s="37"/>
      <c r="L247" s="40"/>
      <c r="M247" s="195"/>
      <c r="N247" s="196"/>
      <c r="O247" s="65"/>
      <c r="P247" s="65"/>
      <c r="Q247" s="65"/>
      <c r="R247" s="65"/>
      <c r="S247" s="65"/>
      <c r="T247" s="66"/>
      <c r="U247" s="35"/>
      <c r="V247" s="35"/>
      <c r="W247" s="35"/>
      <c r="X247" s="35"/>
      <c r="Y247" s="35"/>
      <c r="Z247" s="35"/>
      <c r="AA247" s="35"/>
      <c r="AB247" s="35"/>
      <c r="AC247" s="35"/>
      <c r="AD247" s="35"/>
      <c r="AE247" s="35"/>
      <c r="AT247" s="18" t="s">
        <v>148</v>
      </c>
      <c r="AU247" s="18" t="s">
        <v>82</v>
      </c>
    </row>
    <row r="248" spans="1:65" s="2" customFormat="1" ht="11.25">
      <c r="A248" s="35"/>
      <c r="B248" s="36"/>
      <c r="C248" s="37"/>
      <c r="D248" s="197" t="s">
        <v>150</v>
      </c>
      <c r="E248" s="37"/>
      <c r="F248" s="198" t="s">
        <v>467</v>
      </c>
      <c r="G248" s="37"/>
      <c r="H248" s="37"/>
      <c r="I248" s="194"/>
      <c r="J248" s="37"/>
      <c r="K248" s="37"/>
      <c r="L248" s="40"/>
      <c r="M248" s="195"/>
      <c r="N248" s="196"/>
      <c r="O248" s="65"/>
      <c r="P248" s="65"/>
      <c r="Q248" s="65"/>
      <c r="R248" s="65"/>
      <c r="S248" s="65"/>
      <c r="T248" s="66"/>
      <c r="U248" s="35"/>
      <c r="V248" s="35"/>
      <c r="W248" s="35"/>
      <c r="X248" s="35"/>
      <c r="Y248" s="35"/>
      <c r="Z248" s="35"/>
      <c r="AA248" s="35"/>
      <c r="AB248" s="35"/>
      <c r="AC248" s="35"/>
      <c r="AD248" s="35"/>
      <c r="AE248" s="35"/>
      <c r="AT248" s="18" t="s">
        <v>150</v>
      </c>
      <c r="AU248" s="18" t="s">
        <v>82</v>
      </c>
    </row>
    <row r="249" spans="1:65" s="13" customFormat="1" ht="22.5">
      <c r="B249" s="199"/>
      <c r="C249" s="200"/>
      <c r="D249" s="192" t="s">
        <v>152</v>
      </c>
      <c r="E249" s="201" t="s">
        <v>19</v>
      </c>
      <c r="F249" s="202" t="s">
        <v>1395</v>
      </c>
      <c r="G249" s="200"/>
      <c r="H249" s="201" t="s">
        <v>19</v>
      </c>
      <c r="I249" s="203"/>
      <c r="J249" s="200"/>
      <c r="K249" s="200"/>
      <c r="L249" s="204"/>
      <c r="M249" s="205"/>
      <c r="N249" s="206"/>
      <c r="O249" s="206"/>
      <c r="P249" s="206"/>
      <c r="Q249" s="206"/>
      <c r="R249" s="206"/>
      <c r="S249" s="206"/>
      <c r="T249" s="207"/>
      <c r="AT249" s="208" t="s">
        <v>152</v>
      </c>
      <c r="AU249" s="208" t="s">
        <v>82</v>
      </c>
      <c r="AV249" s="13" t="s">
        <v>80</v>
      </c>
      <c r="AW249" s="13" t="s">
        <v>35</v>
      </c>
      <c r="AX249" s="13" t="s">
        <v>73</v>
      </c>
      <c r="AY249" s="208" t="s">
        <v>139</v>
      </c>
    </row>
    <row r="250" spans="1:65" s="14" customFormat="1" ht="11.25">
      <c r="B250" s="209"/>
      <c r="C250" s="210"/>
      <c r="D250" s="192" t="s">
        <v>152</v>
      </c>
      <c r="E250" s="211" t="s">
        <v>19</v>
      </c>
      <c r="F250" s="212" t="s">
        <v>1396</v>
      </c>
      <c r="G250" s="210"/>
      <c r="H250" s="213">
        <v>0.46200000000000002</v>
      </c>
      <c r="I250" s="214"/>
      <c r="J250" s="210"/>
      <c r="K250" s="210"/>
      <c r="L250" s="215"/>
      <c r="M250" s="216"/>
      <c r="N250" s="217"/>
      <c r="O250" s="217"/>
      <c r="P250" s="217"/>
      <c r="Q250" s="217"/>
      <c r="R250" s="217"/>
      <c r="S250" s="217"/>
      <c r="T250" s="218"/>
      <c r="AT250" s="219" t="s">
        <v>152</v>
      </c>
      <c r="AU250" s="219" t="s">
        <v>82</v>
      </c>
      <c r="AV250" s="14" t="s">
        <v>82</v>
      </c>
      <c r="AW250" s="14" t="s">
        <v>35</v>
      </c>
      <c r="AX250" s="14" t="s">
        <v>73</v>
      </c>
      <c r="AY250" s="219" t="s">
        <v>139</v>
      </c>
    </row>
    <row r="251" spans="1:65" s="15" customFormat="1" ht="11.25">
      <c r="B251" s="220"/>
      <c r="C251" s="221"/>
      <c r="D251" s="192" t="s">
        <v>152</v>
      </c>
      <c r="E251" s="222" t="s">
        <v>19</v>
      </c>
      <c r="F251" s="223" t="s">
        <v>155</v>
      </c>
      <c r="G251" s="221"/>
      <c r="H251" s="224">
        <v>0.46200000000000002</v>
      </c>
      <c r="I251" s="225"/>
      <c r="J251" s="221"/>
      <c r="K251" s="221"/>
      <c r="L251" s="226"/>
      <c r="M251" s="227"/>
      <c r="N251" s="228"/>
      <c r="O251" s="228"/>
      <c r="P251" s="228"/>
      <c r="Q251" s="228"/>
      <c r="R251" s="228"/>
      <c r="S251" s="228"/>
      <c r="T251" s="229"/>
      <c r="AT251" s="230" t="s">
        <v>152</v>
      </c>
      <c r="AU251" s="230" t="s">
        <v>82</v>
      </c>
      <c r="AV251" s="15" t="s">
        <v>146</v>
      </c>
      <c r="AW251" s="15" t="s">
        <v>35</v>
      </c>
      <c r="AX251" s="15" t="s">
        <v>80</v>
      </c>
      <c r="AY251" s="230" t="s">
        <v>139</v>
      </c>
    </row>
    <row r="252" spans="1:65" s="2" customFormat="1" ht="24.2" customHeight="1">
      <c r="A252" s="35"/>
      <c r="B252" s="36"/>
      <c r="C252" s="179" t="s">
        <v>371</v>
      </c>
      <c r="D252" s="179" t="s">
        <v>141</v>
      </c>
      <c r="E252" s="180" t="s">
        <v>1397</v>
      </c>
      <c r="F252" s="181" t="s">
        <v>1398</v>
      </c>
      <c r="G252" s="182" t="s">
        <v>199</v>
      </c>
      <c r="H252" s="183">
        <v>5.7450000000000001</v>
      </c>
      <c r="I252" s="184"/>
      <c r="J252" s="185">
        <f>ROUND(I252*H252,2)</f>
        <v>0</v>
      </c>
      <c r="K252" s="181" t="s">
        <v>145</v>
      </c>
      <c r="L252" s="40"/>
      <c r="M252" s="186" t="s">
        <v>19</v>
      </c>
      <c r="N252" s="187" t="s">
        <v>44</v>
      </c>
      <c r="O252" s="65"/>
      <c r="P252" s="188">
        <f>O252*H252</f>
        <v>0</v>
      </c>
      <c r="Q252" s="188">
        <v>2.5505399999999998</v>
      </c>
      <c r="R252" s="188">
        <f>Q252*H252</f>
        <v>14.652852299999999</v>
      </c>
      <c r="S252" s="188">
        <v>0</v>
      </c>
      <c r="T252" s="189">
        <f>S252*H252</f>
        <v>0</v>
      </c>
      <c r="U252" s="35"/>
      <c r="V252" s="35"/>
      <c r="W252" s="35"/>
      <c r="X252" s="35"/>
      <c r="Y252" s="35"/>
      <c r="Z252" s="35"/>
      <c r="AA252" s="35"/>
      <c r="AB252" s="35"/>
      <c r="AC252" s="35"/>
      <c r="AD252" s="35"/>
      <c r="AE252" s="35"/>
      <c r="AR252" s="190" t="s">
        <v>146</v>
      </c>
      <c r="AT252" s="190" t="s">
        <v>141</v>
      </c>
      <c r="AU252" s="190" t="s">
        <v>82</v>
      </c>
      <c r="AY252" s="18" t="s">
        <v>139</v>
      </c>
      <c r="BE252" s="191">
        <f>IF(N252="základní",J252,0)</f>
        <v>0</v>
      </c>
      <c r="BF252" s="191">
        <f>IF(N252="snížená",J252,0)</f>
        <v>0</v>
      </c>
      <c r="BG252" s="191">
        <f>IF(N252="zákl. přenesená",J252,0)</f>
        <v>0</v>
      </c>
      <c r="BH252" s="191">
        <f>IF(N252="sníž. přenesená",J252,0)</f>
        <v>0</v>
      </c>
      <c r="BI252" s="191">
        <f>IF(N252="nulová",J252,0)</f>
        <v>0</v>
      </c>
      <c r="BJ252" s="18" t="s">
        <v>80</v>
      </c>
      <c r="BK252" s="191">
        <f>ROUND(I252*H252,2)</f>
        <v>0</v>
      </c>
      <c r="BL252" s="18" t="s">
        <v>146</v>
      </c>
      <c r="BM252" s="190" t="s">
        <v>1399</v>
      </c>
    </row>
    <row r="253" spans="1:65" s="2" customFormat="1" ht="19.5">
      <c r="A253" s="35"/>
      <c r="B253" s="36"/>
      <c r="C253" s="37"/>
      <c r="D253" s="192" t="s">
        <v>148</v>
      </c>
      <c r="E253" s="37"/>
      <c r="F253" s="193" t="s">
        <v>1400</v>
      </c>
      <c r="G253" s="37"/>
      <c r="H253" s="37"/>
      <c r="I253" s="194"/>
      <c r="J253" s="37"/>
      <c r="K253" s="37"/>
      <c r="L253" s="40"/>
      <c r="M253" s="195"/>
      <c r="N253" s="196"/>
      <c r="O253" s="65"/>
      <c r="P253" s="65"/>
      <c r="Q253" s="65"/>
      <c r="R253" s="65"/>
      <c r="S253" s="65"/>
      <c r="T253" s="66"/>
      <c r="U253" s="35"/>
      <c r="V253" s="35"/>
      <c r="W253" s="35"/>
      <c r="X253" s="35"/>
      <c r="Y253" s="35"/>
      <c r="Z253" s="35"/>
      <c r="AA253" s="35"/>
      <c r="AB253" s="35"/>
      <c r="AC253" s="35"/>
      <c r="AD253" s="35"/>
      <c r="AE253" s="35"/>
      <c r="AT253" s="18" t="s">
        <v>148</v>
      </c>
      <c r="AU253" s="18" t="s">
        <v>82</v>
      </c>
    </row>
    <row r="254" spans="1:65" s="2" customFormat="1" ht="11.25">
      <c r="A254" s="35"/>
      <c r="B254" s="36"/>
      <c r="C254" s="37"/>
      <c r="D254" s="197" t="s">
        <v>150</v>
      </c>
      <c r="E254" s="37"/>
      <c r="F254" s="198" t="s">
        <v>1401</v>
      </c>
      <c r="G254" s="37"/>
      <c r="H254" s="37"/>
      <c r="I254" s="194"/>
      <c r="J254" s="37"/>
      <c r="K254" s="37"/>
      <c r="L254" s="40"/>
      <c r="M254" s="195"/>
      <c r="N254" s="196"/>
      <c r="O254" s="65"/>
      <c r="P254" s="65"/>
      <c r="Q254" s="65"/>
      <c r="R254" s="65"/>
      <c r="S254" s="65"/>
      <c r="T254" s="66"/>
      <c r="U254" s="35"/>
      <c r="V254" s="35"/>
      <c r="W254" s="35"/>
      <c r="X254" s="35"/>
      <c r="Y254" s="35"/>
      <c r="Z254" s="35"/>
      <c r="AA254" s="35"/>
      <c r="AB254" s="35"/>
      <c r="AC254" s="35"/>
      <c r="AD254" s="35"/>
      <c r="AE254" s="35"/>
      <c r="AT254" s="18" t="s">
        <v>150</v>
      </c>
      <c r="AU254" s="18" t="s">
        <v>82</v>
      </c>
    </row>
    <row r="255" spans="1:65" s="13" customFormat="1" ht="11.25">
      <c r="B255" s="199"/>
      <c r="C255" s="200"/>
      <c r="D255" s="192" t="s">
        <v>152</v>
      </c>
      <c r="E255" s="201" t="s">
        <v>19</v>
      </c>
      <c r="F255" s="202" t="s">
        <v>1402</v>
      </c>
      <c r="G255" s="200"/>
      <c r="H255" s="201" t="s">
        <v>19</v>
      </c>
      <c r="I255" s="203"/>
      <c r="J255" s="200"/>
      <c r="K255" s="200"/>
      <c r="L255" s="204"/>
      <c r="M255" s="205"/>
      <c r="N255" s="206"/>
      <c r="O255" s="206"/>
      <c r="P255" s="206"/>
      <c r="Q255" s="206"/>
      <c r="R255" s="206"/>
      <c r="S255" s="206"/>
      <c r="T255" s="207"/>
      <c r="AT255" s="208" t="s">
        <v>152</v>
      </c>
      <c r="AU255" s="208" t="s">
        <v>82</v>
      </c>
      <c r="AV255" s="13" t="s">
        <v>80</v>
      </c>
      <c r="AW255" s="13" t="s">
        <v>35</v>
      </c>
      <c r="AX255" s="13" t="s">
        <v>73</v>
      </c>
      <c r="AY255" s="208" t="s">
        <v>139</v>
      </c>
    </row>
    <row r="256" spans="1:65" s="13" customFormat="1" ht="11.25">
      <c r="B256" s="199"/>
      <c r="C256" s="200"/>
      <c r="D256" s="192" t="s">
        <v>152</v>
      </c>
      <c r="E256" s="201" t="s">
        <v>19</v>
      </c>
      <c r="F256" s="202" t="s">
        <v>1403</v>
      </c>
      <c r="G256" s="200"/>
      <c r="H256" s="201" t="s">
        <v>19</v>
      </c>
      <c r="I256" s="203"/>
      <c r="J256" s="200"/>
      <c r="K256" s="200"/>
      <c r="L256" s="204"/>
      <c r="M256" s="205"/>
      <c r="N256" s="206"/>
      <c r="O256" s="206"/>
      <c r="P256" s="206"/>
      <c r="Q256" s="206"/>
      <c r="R256" s="206"/>
      <c r="S256" s="206"/>
      <c r="T256" s="207"/>
      <c r="AT256" s="208" t="s">
        <v>152</v>
      </c>
      <c r="AU256" s="208" t="s">
        <v>82</v>
      </c>
      <c r="AV256" s="13" t="s">
        <v>80</v>
      </c>
      <c r="AW256" s="13" t="s">
        <v>35</v>
      </c>
      <c r="AX256" s="13" t="s">
        <v>73</v>
      </c>
      <c r="AY256" s="208" t="s">
        <v>139</v>
      </c>
    </row>
    <row r="257" spans="1:65" s="14" customFormat="1" ht="11.25">
      <c r="B257" s="209"/>
      <c r="C257" s="210"/>
      <c r="D257" s="192" t="s">
        <v>152</v>
      </c>
      <c r="E257" s="211" t="s">
        <v>19</v>
      </c>
      <c r="F257" s="212" t="s">
        <v>1404</v>
      </c>
      <c r="G257" s="210"/>
      <c r="H257" s="213">
        <v>2.64</v>
      </c>
      <c r="I257" s="214"/>
      <c r="J257" s="210"/>
      <c r="K257" s="210"/>
      <c r="L257" s="215"/>
      <c r="M257" s="216"/>
      <c r="N257" s="217"/>
      <c r="O257" s="217"/>
      <c r="P257" s="217"/>
      <c r="Q257" s="217"/>
      <c r="R257" s="217"/>
      <c r="S257" s="217"/>
      <c r="T257" s="218"/>
      <c r="AT257" s="219" t="s">
        <v>152</v>
      </c>
      <c r="AU257" s="219" t="s">
        <v>82</v>
      </c>
      <c r="AV257" s="14" t="s">
        <v>82</v>
      </c>
      <c r="AW257" s="14" t="s">
        <v>35</v>
      </c>
      <c r="AX257" s="14" t="s">
        <v>73</v>
      </c>
      <c r="AY257" s="219" t="s">
        <v>139</v>
      </c>
    </row>
    <row r="258" spans="1:65" s="13" customFormat="1" ht="11.25">
      <c r="B258" s="199"/>
      <c r="C258" s="200"/>
      <c r="D258" s="192" t="s">
        <v>152</v>
      </c>
      <c r="E258" s="201" t="s">
        <v>19</v>
      </c>
      <c r="F258" s="202" t="s">
        <v>1405</v>
      </c>
      <c r="G258" s="200"/>
      <c r="H258" s="201" t="s">
        <v>19</v>
      </c>
      <c r="I258" s="203"/>
      <c r="J258" s="200"/>
      <c r="K258" s="200"/>
      <c r="L258" s="204"/>
      <c r="M258" s="205"/>
      <c r="N258" s="206"/>
      <c r="O258" s="206"/>
      <c r="P258" s="206"/>
      <c r="Q258" s="206"/>
      <c r="R258" s="206"/>
      <c r="S258" s="206"/>
      <c r="T258" s="207"/>
      <c r="AT258" s="208" t="s">
        <v>152</v>
      </c>
      <c r="AU258" s="208" t="s">
        <v>82</v>
      </c>
      <c r="AV258" s="13" t="s">
        <v>80</v>
      </c>
      <c r="AW258" s="13" t="s">
        <v>35</v>
      </c>
      <c r="AX258" s="13" t="s">
        <v>73</v>
      </c>
      <c r="AY258" s="208" t="s">
        <v>139</v>
      </c>
    </row>
    <row r="259" spans="1:65" s="14" customFormat="1" ht="22.5">
      <c r="B259" s="209"/>
      <c r="C259" s="210"/>
      <c r="D259" s="192" t="s">
        <v>152</v>
      </c>
      <c r="E259" s="211" t="s">
        <v>19</v>
      </c>
      <c r="F259" s="212" t="s">
        <v>1406</v>
      </c>
      <c r="G259" s="210"/>
      <c r="H259" s="213">
        <v>3.105</v>
      </c>
      <c r="I259" s="214"/>
      <c r="J259" s="210"/>
      <c r="K259" s="210"/>
      <c r="L259" s="215"/>
      <c r="M259" s="216"/>
      <c r="N259" s="217"/>
      <c r="O259" s="217"/>
      <c r="P259" s="217"/>
      <c r="Q259" s="217"/>
      <c r="R259" s="217"/>
      <c r="S259" s="217"/>
      <c r="T259" s="218"/>
      <c r="AT259" s="219" t="s">
        <v>152</v>
      </c>
      <c r="AU259" s="219" t="s">
        <v>82</v>
      </c>
      <c r="AV259" s="14" t="s">
        <v>82</v>
      </c>
      <c r="AW259" s="14" t="s">
        <v>35</v>
      </c>
      <c r="AX259" s="14" t="s">
        <v>73</v>
      </c>
      <c r="AY259" s="219" t="s">
        <v>139</v>
      </c>
    </row>
    <row r="260" spans="1:65" s="15" customFormat="1" ht="11.25">
      <c r="B260" s="220"/>
      <c r="C260" s="221"/>
      <c r="D260" s="192" t="s">
        <v>152</v>
      </c>
      <c r="E260" s="222" t="s">
        <v>19</v>
      </c>
      <c r="F260" s="223" t="s">
        <v>155</v>
      </c>
      <c r="G260" s="221"/>
      <c r="H260" s="224">
        <v>5.7450000000000001</v>
      </c>
      <c r="I260" s="225"/>
      <c r="J260" s="221"/>
      <c r="K260" s="221"/>
      <c r="L260" s="226"/>
      <c r="M260" s="227"/>
      <c r="N260" s="228"/>
      <c r="O260" s="228"/>
      <c r="P260" s="228"/>
      <c r="Q260" s="228"/>
      <c r="R260" s="228"/>
      <c r="S260" s="228"/>
      <c r="T260" s="229"/>
      <c r="AT260" s="230" t="s">
        <v>152</v>
      </c>
      <c r="AU260" s="230" t="s">
        <v>82</v>
      </c>
      <c r="AV260" s="15" t="s">
        <v>146</v>
      </c>
      <c r="AW260" s="15" t="s">
        <v>35</v>
      </c>
      <c r="AX260" s="15" t="s">
        <v>80</v>
      </c>
      <c r="AY260" s="230" t="s">
        <v>139</v>
      </c>
    </row>
    <row r="261" spans="1:65" s="2" customFormat="1" ht="37.9" customHeight="1">
      <c r="A261" s="35"/>
      <c r="B261" s="36"/>
      <c r="C261" s="179" t="s">
        <v>379</v>
      </c>
      <c r="D261" s="179" t="s">
        <v>141</v>
      </c>
      <c r="E261" s="180" t="s">
        <v>1407</v>
      </c>
      <c r="F261" s="181" t="s">
        <v>1408</v>
      </c>
      <c r="G261" s="182" t="s">
        <v>199</v>
      </c>
      <c r="H261" s="183">
        <v>5.7450000000000001</v>
      </c>
      <c r="I261" s="184"/>
      <c r="J261" s="185">
        <f>ROUND(I261*H261,2)</f>
        <v>0</v>
      </c>
      <c r="K261" s="181" t="s">
        <v>145</v>
      </c>
      <c r="L261" s="40"/>
      <c r="M261" s="186" t="s">
        <v>19</v>
      </c>
      <c r="N261" s="187" t="s">
        <v>44</v>
      </c>
      <c r="O261" s="65"/>
      <c r="P261" s="188">
        <f>O261*H261</f>
        <v>0</v>
      </c>
      <c r="Q261" s="188">
        <v>4.8579999999999998E-2</v>
      </c>
      <c r="R261" s="188">
        <f>Q261*H261</f>
        <v>0.27909210000000001</v>
      </c>
      <c r="S261" s="188">
        <v>0</v>
      </c>
      <c r="T261" s="189">
        <f>S261*H261</f>
        <v>0</v>
      </c>
      <c r="U261" s="35"/>
      <c r="V261" s="35"/>
      <c r="W261" s="35"/>
      <c r="X261" s="35"/>
      <c r="Y261" s="35"/>
      <c r="Z261" s="35"/>
      <c r="AA261" s="35"/>
      <c r="AB261" s="35"/>
      <c r="AC261" s="35"/>
      <c r="AD261" s="35"/>
      <c r="AE261" s="35"/>
      <c r="AR261" s="190" t="s">
        <v>146</v>
      </c>
      <c r="AT261" s="190" t="s">
        <v>141</v>
      </c>
      <c r="AU261" s="190" t="s">
        <v>82</v>
      </c>
      <c r="AY261" s="18" t="s">
        <v>139</v>
      </c>
      <c r="BE261" s="191">
        <f>IF(N261="základní",J261,0)</f>
        <v>0</v>
      </c>
      <c r="BF261" s="191">
        <f>IF(N261="snížená",J261,0)</f>
        <v>0</v>
      </c>
      <c r="BG261" s="191">
        <f>IF(N261="zákl. přenesená",J261,0)</f>
        <v>0</v>
      </c>
      <c r="BH261" s="191">
        <f>IF(N261="sníž. přenesená",J261,0)</f>
        <v>0</v>
      </c>
      <c r="BI261" s="191">
        <f>IF(N261="nulová",J261,0)</f>
        <v>0</v>
      </c>
      <c r="BJ261" s="18" t="s">
        <v>80</v>
      </c>
      <c r="BK261" s="191">
        <f>ROUND(I261*H261,2)</f>
        <v>0</v>
      </c>
      <c r="BL261" s="18" t="s">
        <v>146</v>
      </c>
      <c r="BM261" s="190" t="s">
        <v>1409</v>
      </c>
    </row>
    <row r="262" spans="1:65" s="2" customFormat="1" ht="19.5">
      <c r="A262" s="35"/>
      <c r="B262" s="36"/>
      <c r="C262" s="37"/>
      <c r="D262" s="192" t="s">
        <v>148</v>
      </c>
      <c r="E262" s="37"/>
      <c r="F262" s="193" t="s">
        <v>439</v>
      </c>
      <c r="G262" s="37"/>
      <c r="H262" s="37"/>
      <c r="I262" s="194"/>
      <c r="J262" s="37"/>
      <c r="K262" s="37"/>
      <c r="L262" s="40"/>
      <c r="M262" s="195"/>
      <c r="N262" s="196"/>
      <c r="O262" s="65"/>
      <c r="P262" s="65"/>
      <c r="Q262" s="65"/>
      <c r="R262" s="65"/>
      <c r="S262" s="65"/>
      <c r="T262" s="66"/>
      <c r="U262" s="35"/>
      <c r="V262" s="35"/>
      <c r="W262" s="35"/>
      <c r="X262" s="35"/>
      <c r="Y262" s="35"/>
      <c r="Z262" s="35"/>
      <c r="AA262" s="35"/>
      <c r="AB262" s="35"/>
      <c r="AC262" s="35"/>
      <c r="AD262" s="35"/>
      <c r="AE262" s="35"/>
      <c r="AT262" s="18" t="s">
        <v>148</v>
      </c>
      <c r="AU262" s="18" t="s">
        <v>82</v>
      </c>
    </row>
    <row r="263" spans="1:65" s="2" customFormat="1" ht="11.25">
      <c r="A263" s="35"/>
      <c r="B263" s="36"/>
      <c r="C263" s="37"/>
      <c r="D263" s="197" t="s">
        <v>150</v>
      </c>
      <c r="E263" s="37"/>
      <c r="F263" s="198" t="s">
        <v>1410</v>
      </c>
      <c r="G263" s="37"/>
      <c r="H263" s="37"/>
      <c r="I263" s="194"/>
      <c r="J263" s="37"/>
      <c r="K263" s="37"/>
      <c r="L263" s="40"/>
      <c r="M263" s="195"/>
      <c r="N263" s="196"/>
      <c r="O263" s="65"/>
      <c r="P263" s="65"/>
      <c r="Q263" s="65"/>
      <c r="R263" s="65"/>
      <c r="S263" s="65"/>
      <c r="T263" s="66"/>
      <c r="U263" s="35"/>
      <c r="V263" s="35"/>
      <c r="W263" s="35"/>
      <c r="X263" s="35"/>
      <c r="Y263" s="35"/>
      <c r="Z263" s="35"/>
      <c r="AA263" s="35"/>
      <c r="AB263" s="35"/>
      <c r="AC263" s="35"/>
      <c r="AD263" s="35"/>
      <c r="AE263" s="35"/>
      <c r="AT263" s="18" t="s">
        <v>150</v>
      </c>
      <c r="AU263" s="18" t="s">
        <v>82</v>
      </c>
    </row>
    <row r="264" spans="1:65" s="13" customFormat="1" ht="11.25">
      <c r="B264" s="199"/>
      <c r="C264" s="200"/>
      <c r="D264" s="192" t="s">
        <v>152</v>
      </c>
      <c r="E264" s="201" t="s">
        <v>19</v>
      </c>
      <c r="F264" s="202" t="s">
        <v>1402</v>
      </c>
      <c r="G264" s="200"/>
      <c r="H264" s="201" t="s">
        <v>19</v>
      </c>
      <c r="I264" s="203"/>
      <c r="J264" s="200"/>
      <c r="K264" s="200"/>
      <c r="L264" s="204"/>
      <c r="M264" s="205"/>
      <c r="N264" s="206"/>
      <c r="O264" s="206"/>
      <c r="P264" s="206"/>
      <c r="Q264" s="206"/>
      <c r="R264" s="206"/>
      <c r="S264" s="206"/>
      <c r="T264" s="207"/>
      <c r="AT264" s="208" t="s">
        <v>152</v>
      </c>
      <c r="AU264" s="208" t="s">
        <v>82</v>
      </c>
      <c r="AV264" s="13" t="s">
        <v>80</v>
      </c>
      <c r="AW264" s="13" t="s">
        <v>35</v>
      </c>
      <c r="AX264" s="13" t="s">
        <v>73</v>
      </c>
      <c r="AY264" s="208" t="s">
        <v>139</v>
      </c>
    </row>
    <row r="265" spans="1:65" s="13" customFormat="1" ht="11.25">
      <c r="B265" s="199"/>
      <c r="C265" s="200"/>
      <c r="D265" s="192" t="s">
        <v>152</v>
      </c>
      <c r="E265" s="201" t="s">
        <v>19</v>
      </c>
      <c r="F265" s="202" t="s">
        <v>1403</v>
      </c>
      <c r="G265" s="200"/>
      <c r="H265" s="201" t="s">
        <v>19</v>
      </c>
      <c r="I265" s="203"/>
      <c r="J265" s="200"/>
      <c r="K265" s="200"/>
      <c r="L265" s="204"/>
      <c r="M265" s="205"/>
      <c r="N265" s="206"/>
      <c r="O265" s="206"/>
      <c r="P265" s="206"/>
      <c r="Q265" s="206"/>
      <c r="R265" s="206"/>
      <c r="S265" s="206"/>
      <c r="T265" s="207"/>
      <c r="AT265" s="208" t="s">
        <v>152</v>
      </c>
      <c r="AU265" s="208" t="s">
        <v>82</v>
      </c>
      <c r="AV265" s="13" t="s">
        <v>80</v>
      </c>
      <c r="AW265" s="13" t="s">
        <v>35</v>
      </c>
      <c r="AX265" s="13" t="s">
        <v>73</v>
      </c>
      <c r="AY265" s="208" t="s">
        <v>139</v>
      </c>
    </row>
    <row r="266" spans="1:65" s="14" customFormat="1" ht="11.25">
      <c r="B266" s="209"/>
      <c r="C266" s="210"/>
      <c r="D266" s="192" t="s">
        <v>152</v>
      </c>
      <c r="E266" s="211" t="s">
        <v>19</v>
      </c>
      <c r="F266" s="212" t="s">
        <v>1404</v>
      </c>
      <c r="G266" s="210"/>
      <c r="H266" s="213">
        <v>2.64</v>
      </c>
      <c r="I266" s="214"/>
      <c r="J266" s="210"/>
      <c r="K266" s="210"/>
      <c r="L266" s="215"/>
      <c r="M266" s="216"/>
      <c r="N266" s="217"/>
      <c r="O266" s="217"/>
      <c r="P266" s="217"/>
      <c r="Q266" s="217"/>
      <c r="R266" s="217"/>
      <c r="S266" s="217"/>
      <c r="T266" s="218"/>
      <c r="AT266" s="219" t="s">
        <v>152</v>
      </c>
      <c r="AU266" s="219" t="s">
        <v>82</v>
      </c>
      <c r="AV266" s="14" t="s">
        <v>82</v>
      </c>
      <c r="AW266" s="14" t="s">
        <v>35</v>
      </c>
      <c r="AX266" s="14" t="s">
        <v>73</v>
      </c>
      <c r="AY266" s="219" t="s">
        <v>139</v>
      </c>
    </row>
    <row r="267" spans="1:65" s="13" customFormat="1" ht="11.25">
      <c r="B267" s="199"/>
      <c r="C267" s="200"/>
      <c r="D267" s="192" t="s">
        <v>152</v>
      </c>
      <c r="E267" s="201" t="s">
        <v>19</v>
      </c>
      <c r="F267" s="202" t="s">
        <v>1405</v>
      </c>
      <c r="G267" s="200"/>
      <c r="H267" s="201" t="s">
        <v>19</v>
      </c>
      <c r="I267" s="203"/>
      <c r="J267" s="200"/>
      <c r="K267" s="200"/>
      <c r="L267" s="204"/>
      <c r="M267" s="205"/>
      <c r="N267" s="206"/>
      <c r="O267" s="206"/>
      <c r="P267" s="206"/>
      <c r="Q267" s="206"/>
      <c r="R267" s="206"/>
      <c r="S267" s="206"/>
      <c r="T267" s="207"/>
      <c r="AT267" s="208" t="s">
        <v>152</v>
      </c>
      <c r="AU267" s="208" t="s">
        <v>82</v>
      </c>
      <c r="AV267" s="13" t="s">
        <v>80</v>
      </c>
      <c r="AW267" s="13" t="s">
        <v>35</v>
      </c>
      <c r="AX267" s="13" t="s">
        <v>73</v>
      </c>
      <c r="AY267" s="208" t="s">
        <v>139</v>
      </c>
    </row>
    <row r="268" spans="1:65" s="14" customFormat="1" ht="22.5">
      <c r="B268" s="209"/>
      <c r="C268" s="210"/>
      <c r="D268" s="192" t="s">
        <v>152</v>
      </c>
      <c r="E268" s="211" t="s">
        <v>19</v>
      </c>
      <c r="F268" s="212" t="s">
        <v>1406</v>
      </c>
      <c r="G268" s="210"/>
      <c r="H268" s="213">
        <v>3.105</v>
      </c>
      <c r="I268" s="214"/>
      <c r="J268" s="210"/>
      <c r="K268" s="210"/>
      <c r="L268" s="215"/>
      <c r="M268" s="216"/>
      <c r="N268" s="217"/>
      <c r="O268" s="217"/>
      <c r="P268" s="217"/>
      <c r="Q268" s="217"/>
      <c r="R268" s="217"/>
      <c r="S268" s="217"/>
      <c r="T268" s="218"/>
      <c r="AT268" s="219" t="s">
        <v>152</v>
      </c>
      <c r="AU268" s="219" t="s">
        <v>82</v>
      </c>
      <c r="AV268" s="14" t="s">
        <v>82</v>
      </c>
      <c r="AW268" s="14" t="s">
        <v>35</v>
      </c>
      <c r="AX268" s="14" t="s">
        <v>73</v>
      </c>
      <c r="AY268" s="219" t="s">
        <v>139</v>
      </c>
    </row>
    <row r="269" spans="1:65" s="15" customFormat="1" ht="11.25">
      <c r="B269" s="220"/>
      <c r="C269" s="221"/>
      <c r="D269" s="192" t="s">
        <v>152</v>
      </c>
      <c r="E269" s="222" t="s">
        <v>19</v>
      </c>
      <c r="F269" s="223" t="s">
        <v>155</v>
      </c>
      <c r="G269" s="221"/>
      <c r="H269" s="224">
        <v>5.7450000000000001</v>
      </c>
      <c r="I269" s="225"/>
      <c r="J269" s="221"/>
      <c r="K269" s="221"/>
      <c r="L269" s="226"/>
      <c r="M269" s="227"/>
      <c r="N269" s="228"/>
      <c r="O269" s="228"/>
      <c r="P269" s="228"/>
      <c r="Q269" s="228"/>
      <c r="R269" s="228"/>
      <c r="S269" s="228"/>
      <c r="T269" s="229"/>
      <c r="AT269" s="230" t="s">
        <v>152</v>
      </c>
      <c r="AU269" s="230" t="s">
        <v>82</v>
      </c>
      <c r="AV269" s="15" t="s">
        <v>146</v>
      </c>
      <c r="AW269" s="15" t="s">
        <v>35</v>
      </c>
      <c r="AX269" s="15" t="s">
        <v>80</v>
      </c>
      <c r="AY269" s="230" t="s">
        <v>139</v>
      </c>
    </row>
    <row r="270" spans="1:65" s="2" customFormat="1" ht="16.5" customHeight="1">
      <c r="A270" s="35"/>
      <c r="B270" s="36"/>
      <c r="C270" s="179" t="s">
        <v>385</v>
      </c>
      <c r="D270" s="179" t="s">
        <v>141</v>
      </c>
      <c r="E270" s="180" t="s">
        <v>1411</v>
      </c>
      <c r="F270" s="181" t="s">
        <v>1412</v>
      </c>
      <c r="G270" s="182" t="s">
        <v>144</v>
      </c>
      <c r="H270" s="183">
        <v>38.299999999999997</v>
      </c>
      <c r="I270" s="184"/>
      <c r="J270" s="185">
        <f>ROUND(I270*H270,2)</f>
        <v>0</v>
      </c>
      <c r="K270" s="181" t="s">
        <v>145</v>
      </c>
      <c r="L270" s="40"/>
      <c r="M270" s="186" t="s">
        <v>19</v>
      </c>
      <c r="N270" s="187" t="s">
        <v>44</v>
      </c>
      <c r="O270" s="65"/>
      <c r="P270" s="188">
        <f>O270*H270</f>
        <v>0</v>
      </c>
      <c r="Q270" s="188">
        <v>1.4400000000000001E-3</v>
      </c>
      <c r="R270" s="188">
        <f>Q270*H270</f>
        <v>5.5152E-2</v>
      </c>
      <c r="S270" s="188">
        <v>0</v>
      </c>
      <c r="T270" s="189">
        <f>S270*H270</f>
        <v>0</v>
      </c>
      <c r="U270" s="35"/>
      <c r="V270" s="35"/>
      <c r="W270" s="35"/>
      <c r="X270" s="35"/>
      <c r="Y270" s="35"/>
      <c r="Z270" s="35"/>
      <c r="AA270" s="35"/>
      <c r="AB270" s="35"/>
      <c r="AC270" s="35"/>
      <c r="AD270" s="35"/>
      <c r="AE270" s="35"/>
      <c r="AR270" s="190" t="s">
        <v>146</v>
      </c>
      <c r="AT270" s="190" t="s">
        <v>141</v>
      </c>
      <c r="AU270" s="190" t="s">
        <v>82</v>
      </c>
      <c r="AY270" s="18" t="s">
        <v>139</v>
      </c>
      <c r="BE270" s="191">
        <f>IF(N270="základní",J270,0)</f>
        <v>0</v>
      </c>
      <c r="BF270" s="191">
        <f>IF(N270="snížená",J270,0)</f>
        <v>0</v>
      </c>
      <c r="BG270" s="191">
        <f>IF(N270="zákl. přenesená",J270,0)</f>
        <v>0</v>
      </c>
      <c r="BH270" s="191">
        <f>IF(N270="sníž. přenesená",J270,0)</f>
        <v>0</v>
      </c>
      <c r="BI270" s="191">
        <f>IF(N270="nulová",J270,0)</f>
        <v>0</v>
      </c>
      <c r="BJ270" s="18" t="s">
        <v>80</v>
      </c>
      <c r="BK270" s="191">
        <f>ROUND(I270*H270,2)</f>
        <v>0</v>
      </c>
      <c r="BL270" s="18" t="s">
        <v>146</v>
      </c>
      <c r="BM270" s="190" t="s">
        <v>1413</v>
      </c>
    </row>
    <row r="271" spans="1:65" s="2" customFormat="1" ht="11.25">
      <c r="A271" s="35"/>
      <c r="B271" s="36"/>
      <c r="C271" s="37"/>
      <c r="D271" s="192" t="s">
        <v>148</v>
      </c>
      <c r="E271" s="37"/>
      <c r="F271" s="193" t="s">
        <v>1414</v>
      </c>
      <c r="G271" s="37"/>
      <c r="H271" s="37"/>
      <c r="I271" s="194"/>
      <c r="J271" s="37"/>
      <c r="K271" s="37"/>
      <c r="L271" s="40"/>
      <c r="M271" s="195"/>
      <c r="N271" s="196"/>
      <c r="O271" s="65"/>
      <c r="P271" s="65"/>
      <c r="Q271" s="65"/>
      <c r="R271" s="65"/>
      <c r="S271" s="65"/>
      <c r="T271" s="66"/>
      <c r="U271" s="35"/>
      <c r="V271" s="35"/>
      <c r="W271" s="35"/>
      <c r="X271" s="35"/>
      <c r="Y271" s="35"/>
      <c r="Z271" s="35"/>
      <c r="AA271" s="35"/>
      <c r="AB271" s="35"/>
      <c r="AC271" s="35"/>
      <c r="AD271" s="35"/>
      <c r="AE271" s="35"/>
      <c r="AT271" s="18" t="s">
        <v>148</v>
      </c>
      <c r="AU271" s="18" t="s">
        <v>82</v>
      </c>
    </row>
    <row r="272" spans="1:65" s="2" customFormat="1" ht="11.25">
      <c r="A272" s="35"/>
      <c r="B272" s="36"/>
      <c r="C272" s="37"/>
      <c r="D272" s="197" t="s">
        <v>150</v>
      </c>
      <c r="E272" s="37"/>
      <c r="F272" s="198" t="s">
        <v>1415</v>
      </c>
      <c r="G272" s="37"/>
      <c r="H272" s="37"/>
      <c r="I272" s="194"/>
      <c r="J272" s="37"/>
      <c r="K272" s="37"/>
      <c r="L272" s="40"/>
      <c r="M272" s="195"/>
      <c r="N272" s="196"/>
      <c r="O272" s="65"/>
      <c r="P272" s="65"/>
      <c r="Q272" s="65"/>
      <c r="R272" s="65"/>
      <c r="S272" s="65"/>
      <c r="T272" s="66"/>
      <c r="U272" s="35"/>
      <c r="V272" s="35"/>
      <c r="W272" s="35"/>
      <c r="X272" s="35"/>
      <c r="Y272" s="35"/>
      <c r="Z272" s="35"/>
      <c r="AA272" s="35"/>
      <c r="AB272" s="35"/>
      <c r="AC272" s="35"/>
      <c r="AD272" s="35"/>
      <c r="AE272" s="35"/>
      <c r="AT272" s="18" t="s">
        <v>150</v>
      </c>
      <c r="AU272" s="18" t="s">
        <v>82</v>
      </c>
    </row>
    <row r="273" spans="1:65" s="13" customFormat="1" ht="11.25">
      <c r="B273" s="199"/>
      <c r="C273" s="200"/>
      <c r="D273" s="192" t="s">
        <v>152</v>
      </c>
      <c r="E273" s="201" t="s">
        <v>19</v>
      </c>
      <c r="F273" s="202" t="s">
        <v>1388</v>
      </c>
      <c r="G273" s="200"/>
      <c r="H273" s="201" t="s">
        <v>19</v>
      </c>
      <c r="I273" s="203"/>
      <c r="J273" s="200"/>
      <c r="K273" s="200"/>
      <c r="L273" s="204"/>
      <c r="M273" s="205"/>
      <c r="N273" s="206"/>
      <c r="O273" s="206"/>
      <c r="P273" s="206"/>
      <c r="Q273" s="206"/>
      <c r="R273" s="206"/>
      <c r="S273" s="206"/>
      <c r="T273" s="207"/>
      <c r="AT273" s="208" t="s">
        <v>152</v>
      </c>
      <c r="AU273" s="208" t="s">
        <v>82</v>
      </c>
      <c r="AV273" s="13" t="s">
        <v>80</v>
      </c>
      <c r="AW273" s="13" t="s">
        <v>35</v>
      </c>
      <c r="AX273" s="13" t="s">
        <v>73</v>
      </c>
      <c r="AY273" s="208" t="s">
        <v>139</v>
      </c>
    </row>
    <row r="274" spans="1:65" s="13" customFormat="1" ht="11.25">
      <c r="B274" s="199"/>
      <c r="C274" s="200"/>
      <c r="D274" s="192" t="s">
        <v>152</v>
      </c>
      <c r="E274" s="201" t="s">
        <v>19</v>
      </c>
      <c r="F274" s="202" t="s">
        <v>1403</v>
      </c>
      <c r="G274" s="200"/>
      <c r="H274" s="201" t="s">
        <v>19</v>
      </c>
      <c r="I274" s="203"/>
      <c r="J274" s="200"/>
      <c r="K274" s="200"/>
      <c r="L274" s="204"/>
      <c r="M274" s="205"/>
      <c r="N274" s="206"/>
      <c r="O274" s="206"/>
      <c r="P274" s="206"/>
      <c r="Q274" s="206"/>
      <c r="R274" s="206"/>
      <c r="S274" s="206"/>
      <c r="T274" s="207"/>
      <c r="AT274" s="208" t="s">
        <v>152</v>
      </c>
      <c r="AU274" s="208" t="s">
        <v>82</v>
      </c>
      <c r="AV274" s="13" t="s">
        <v>80</v>
      </c>
      <c r="AW274" s="13" t="s">
        <v>35</v>
      </c>
      <c r="AX274" s="13" t="s">
        <v>73</v>
      </c>
      <c r="AY274" s="208" t="s">
        <v>139</v>
      </c>
    </row>
    <row r="275" spans="1:65" s="14" customFormat="1" ht="11.25">
      <c r="B275" s="209"/>
      <c r="C275" s="210"/>
      <c r="D275" s="192" t="s">
        <v>152</v>
      </c>
      <c r="E275" s="211" t="s">
        <v>19</v>
      </c>
      <c r="F275" s="212" t="s">
        <v>1416</v>
      </c>
      <c r="G275" s="210"/>
      <c r="H275" s="213">
        <v>17.600000000000001</v>
      </c>
      <c r="I275" s="214"/>
      <c r="J275" s="210"/>
      <c r="K275" s="210"/>
      <c r="L275" s="215"/>
      <c r="M275" s="216"/>
      <c r="N275" s="217"/>
      <c r="O275" s="217"/>
      <c r="P275" s="217"/>
      <c r="Q275" s="217"/>
      <c r="R275" s="217"/>
      <c r="S275" s="217"/>
      <c r="T275" s="218"/>
      <c r="AT275" s="219" t="s">
        <v>152</v>
      </c>
      <c r="AU275" s="219" t="s">
        <v>82</v>
      </c>
      <c r="AV275" s="14" t="s">
        <v>82</v>
      </c>
      <c r="AW275" s="14" t="s">
        <v>35</v>
      </c>
      <c r="AX275" s="14" t="s">
        <v>73</v>
      </c>
      <c r="AY275" s="219" t="s">
        <v>139</v>
      </c>
    </row>
    <row r="276" spans="1:65" s="13" customFormat="1" ht="11.25">
      <c r="B276" s="199"/>
      <c r="C276" s="200"/>
      <c r="D276" s="192" t="s">
        <v>152</v>
      </c>
      <c r="E276" s="201" t="s">
        <v>19</v>
      </c>
      <c r="F276" s="202" t="s">
        <v>1405</v>
      </c>
      <c r="G276" s="200"/>
      <c r="H276" s="201" t="s">
        <v>19</v>
      </c>
      <c r="I276" s="203"/>
      <c r="J276" s="200"/>
      <c r="K276" s="200"/>
      <c r="L276" s="204"/>
      <c r="M276" s="205"/>
      <c r="N276" s="206"/>
      <c r="O276" s="206"/>
      <c r="P276" s="206"/>
      <c r="Q276" s="206"/>
      <c r="R276" s="206"/>
      <c r="S276" s="206"/>
      <c r="T276" s="207"/>
      <c r="AT276" s="208" t="s">
        <v>152</v>
      </c>
      <c r="AU276" s="208" t="s">
        <v>82</v>
      </c>
      <c r="AV276" s="13" t="s">
        <v>80</v>
      </c>
      <c r="AW276" s="13" t="s">
        <v>35</v>
      </c>
      <c r="AX276" s="13" t="s">
        <v>73</v>
      </c>
      <c r="AY276" s="208" t="s">
        <v>139</v>
      </c>
    </row>
    <row r="277" spans="1:65" s="14" customFormat="1" ht="22.5">
      <c r="B277" s="209"/>
      <c r="C277" s="210"/>
      <c r="D277" s="192" t="s">
        <v>152</v>
      </c>
      <c r="E277" s="211" t="s">
        <v>19</v>
      </c>
      <c r="F277" s="212" t="s">
        <v>1417</v>
      </c>
      <c r="G277" s="210"/>
      <c r="H277" s="213">
        <v>20.7</v>
      </c>
      <c r="I277" s="214"/>
      <c r="J277" s="210"/>
      <c r="K277" s="210"/>
      <c r="L277" s="215"/>
      <c r="M277" s="216"/>
      <c r="N277" s="217"/>
      <c r="O277" s="217"/>
      <c r="P277" s="217"/>
      <c r="Q277" s="217"/>
      <c r="R277" s="217"/>
      <c r="S277" s="217"/>
      <c r="T277" s="218"/>
      <c r="AT277" s="219" t="s">
        <v>152</v>
      </c>
      <c r="AU277" s="219" t="s">
        <v>82</v>
      </c>
      <c r="AV277" s="14" t="s">
        <v>82</v>
      </c>
      <c r="AW277" s="14" t="s">
        <v>35</v>
      </c>
      <c r="AX277" s="14" t="s">
        <v>73</v>
      </c>
      <c r="AY277" s="219" t="s">
        <v>139</v>
      </c>
    </row>
    <row r="278" spans="1:65" s="15" customFormat="1" ht="11.25">
      <c r="B278" s="220"/>
      <c r="C278" s="221"/>
      <c r="D278" s="192" t="s">
        <v>152</v>
      </c>
      <c r="E278" s="222" t="s">
        <v>19</v>
      </c>
      <c r="F278" s="223" t="s">
        <v>155</v>
      </c>
      <c r="G278" s="221"/>
      <c r="H278" s="224">
        <v>38.299999999999997</v>
      </c>
      <c r="I278" s="225"/>
      <c r="J278" s="221"/>
      <c r="K278" s="221"/>
      <c r="L278" s="226"/>
      <c r="M278" s="227"/>
      <c r="N278" s="228"/>
      <c r="O278" s="228"/>
      <c r="P278" s="228"/>
      <c r="Q278" s="228"/>
      <c r="R278" s="228"/>
      <c r="S278" s="228"/>
      <c r="T278" s="229"/>
      <c r="AT278" s="230" t="s">
        <v>152</v>
      </c>
      <c r="AU278" s="230" t="s">
        <v>82</v>
      </c>
      <c r="AV278" s="15" t="s">
        <v>146</v>
      </c>
      <c r="AW278" s="15" t="s">
        <v>35</v>
      </c>
      <c r="AX278" s="15" t="s">
        <v>80</v>
      </c>
      <c r="AY278" s="230" t="s">
        <v>139</v>
      </c>
    </row>
    <row r="279" spans="1:65" s="2" customFormat="1" ht="16.5" customHeight="1">
      <c r="A279" s="35"/>
      <c r="B279" s="36"/>
      <c r="C279" s="179" t="s">
        <v>394</v>
      </c>
      <c r="D279" s="179" t="s">
        <v>141</v>
      </c>
      <c r="E279" s="180" t="s">
        <v>1418</v>
      </c>
      <c r="F279" s="181" t="s">
        <v>1419</v>
      </c>
      <c r="G279" s="182" t="s">
        <v>144</v>
      </c>
      <c r="H279" s="183">
        <v>38.299999999999997</v>
      </c>
      <c r="I279" s="184"/>
      <c r="J279" s="185">
        <f>ROUND(I279*H279,2)</f>
        <v>0</v>
      </c>
      <c r="K279" s="181" t="s">
        <v>145</v>
      </c>
      <c r="L279" s="40"/>
      <c r="M279" s="186" t="s">
        <v>19</v>
      </c>
      <c r="N279" s="187" t="s">
        <v>44</v>
      </c>
      <c r="O279" s="65"/>
      <c r="P279" s="188">
        <f>O279*H279</f>
        <v>0</v>
      </c>
      <c r="Q279" s="188">
        <v>4.0000000000000003E-5</v>
      </c>
      <c r="R279" s="188">
        <f>Q279*H279</f>
        <v>1.5319999999999999E-3</v>
      </c>
      <c r="S279" s="188">
        <v>0</v>
      </c>
      <c r="T279" s="189">
        <f>S279*H279</f>
        <v>0</v>
      </c>
      <c r="U279" s="35"/>
      <c r="V279" s="35"/>
      <c r="W279" s="35"/>
      <c r="X279" s="35"/>
      <c r="Y279" s="35"/>
      <c r="Z279" s="35"/>
      <c r="AA279" s="35"/>
      <c r="AB279" s="35"/>
      <c r="AC279" s="35"/>
      <c r="AD279" s="35"/>
      <c r="AE279" s="35"/>
      <c r="AR279" s="190" t="s">
        <v>146</v>
      </c>
      <c r="AT279" s="190" t="s">
        <v>141</v>
      </c>
      <c r="AU279" s="190" t="s">
        <v>82</v>
      </c>
      <c r="AY279" s="18" t="s">
        <v>139</v>
      </c>
      <c r="BE279" s="191">
        <f>IF(N279="základní",J279,0)</f>
        <v>0</v>
      </c>
      <c r="BF279" s="191">
        <f>IF(N279="snížená",J279,0)</f>
        <v>0</v>
      </c>
      <c r="BG279" s="191">
        <f>IF(N279="zákl. přenesená",J279,0)</f>
        <v>0</v>
      </c>
      <c r="BH279" s="191">
        <f>IF(N279="sníž. přenesená",J279,0)</f>
        <v>0</v>
      </c>
      <c r="BI279" s="191">
        <f>IF(N279="nulová",J279,0)</f>
        <v>0</v>
      </c>
      <c r="BJ279" s="18" t="s">
        <v>80</v>
      </c>
      <c r="BK279" s="191">
        <f>ROUND(I279*H279,2)</f>
        <v>0</v>
      </c>
      <c r="BL279" s="18" t="s">
        <v>146</v>
      </c>
      <c r="BM279" s="190" t="s">
        <v>1420</v>
      </c>
    </row>
    <row r="280" spans="1:65" s="2" customFormat="1" ht="19.5">
      <c r="A280" s="35"/>
      <c r="B280" s="36"/>
      <c r="C280" s="37"/>
      <c r="D280" s="192" t="s">
        <v>148</v>
      </c>
      <c r="E280" s="37"/>
      <c r="F280" s="193" t="s">
        <v>1421</v>
      </c>
      <c r="G280" s="37"/>
      <c r="H280" s="37"/>
      <c r="I280" s="194"/>
      <c r="J280" s="37"/>
      <c r="K280" s="37"/>
      <c r="L280" s="40"/>
      <c r="M280" s="195"/>
      <c r="N280" s="196"/>
      <c r="O280" s="65"/>
      <c r="P280" s="65"/>
      <c r="Q280" s="65"/>
      <c r="R280" s="65"/>
      <c r="S280" s="65"/>
      <c r="T280" s="66"/>
      <c r="U280" s="35"/>
      <c r="V280" s="35"/>
      <c r="W280" s="35"/>
      <c r="X280" s="35"/>
      <c r="Y280" s="35"/>
      <c r="Z280" s="35"/>
      <c r="AA280" s="35"/>
      <c r="AB280" s="35"/>
      <c r="AC280" s="35"/>
      <c r="AD280" s="35"/>
      <c r="AE280" s="35"/>
      <c r="AT280" s="18" t="s">
        <v>148</v>
      </c>
      <c r="AU280" s="18" t="s">
        <v>82</v>
      </c>
    </row>
    <row r="281" spans="1:65" s="2" customFormat="1" ht="11.25">
      <c r="A281" s="35"/>
      <c r="B281" s="36"/>
      <c r="C281" s="37"/>
      <c r="D281" s="197" t="s">
        <v>150</v>
      </c>
      <c r="E281" s="37"/>
      <c r="F281" s="198" t="s">
        <v>1422</v>
      </c>
      <c r="G281" s="37"/>
      <c r="H281" s="37"/>
      <c r="I281" s="194"/>
      <c r="J281" s="37"/>
      <c r="K281" s="37"/>
      <c r="L281" s="40"/>
      <c r="M281" s="195"/>
      <c r="N281" s="196"/>
      <c r="O281" s="65"/>
      <c r="P281" s="65"/>
      <c r="Q281" s="65"/>
      <c r="R281" s="65"/>
      <c r="S281" s="65"/>
      <c r="T281" s="66"/>
      <c r="U281" s="35"/>
      <c r="V281" s="35"/>
      <c r="W281" s="35"/>
      <c r="X281" s="35"/>
      <c r="Y281" s="35"/>
      <c r="Z281" s="35"/>
      <c r="AA281" s="35"/>
      <c r="AB281" s="35"/>
      <c r="AC281" s="35"/>
      <c r="AD281" s="35"/>
      <c r="AE281" s="35"/>
      <c r="AT281" s="18" t="s">
        <v>150</v>
      </c>
      <c r="AU281" s="18" t="s">
        <v>82</v>
      </c>
    </row>
    <row r="282" spans="1:65" s="13" customFormat="1" ht="11.25">
      <c r="B282" s="199"/>
      <c r="C282" s="200"/>
      <c r="D282" s="192" t="s">
        <v>152</v>
      </c>
      <c r="E282" s="201" t="s">
        <v>19</v>
      </c>
      <c r="F282" s="202" t="s">
        <v>1403</v>
      </c>
      <c r="G282" s="200"/>
      <c r="H282" s="201" t="s">
        <v>19</v>
      </c>
      <c r="I282" s="203"/>
      <c r="J282" s="200"/>
      <c r="K282" s="200"/>
      <c r="L282" s="204"/>
      <c r="M282" s="205"/>
      <c r="N282" s="206"/>
      <c r="O282" s="206"/>
      <c r="P282" s="206"/>
      <c r="Q282" s="206"/>
      <c r="R282" s="206"/>
      <c r="S282" s="206"/>
      <c r="T282" s="207"/>
      <c r="AT282" s="208" t="s">
        <v>152</v>
      </c>
      <c r="AU282" s="208" t="s">
        <v>82</v>
      </c>
      <c r="AV282" s="13" t="s">
        <v>80</v>
      </c>
      <c r="AW282" s="13" t="s">
        <v>35</v>
      </c>
      <c r="AX282" s="13" t="s">
        <v>73</v>
      </c>
      <c r="AY282" s="208" t="s">
        <v>139</v>
      </c>
    </row>
    <row r="283" spans="1:65" s="14" customFormat="1" ht="11.25">
      <c r="B283" s="209"/>
      <c r="C283" s="210"/>
      <c r="D283" s="192" t="s">
        <v>152</v>
      </c>
      <c r="E283" s="211" t="s">
        <v>19</v>
      </c>
      <c r="F283" s="212" t="s">
        <v>1416</v>
      </c>
      <c r="G283" s="210"/>
      <c r="H283" s="213">
        <v>17.600000000000001</v>
      </c>
      <c r="I283" s="214"/>
      <c r="J283" s="210"/>
      <c r="K283" s="210"/>
      <c r="L283" s="215"/>
      <c r="M283" s="216"/>
      <c r="N283" s="217"/>
      <c r="O283" s="217"/>
      <c r="P283" s="217"/>
      <c r="Q283" s="217"/>
      <c r="R283" s="217"/>
      <c r="S283" s="217"/>
      <c r="T283" s="218"/>
      <c r="AT283" s="219" t="s">
        <v>152</v>
      </c>
      <c r="AU283" s="219" t="s">
        <v>82</v>
      </c>
      <c r="AV283" s="14" t="s">
        <v>82</v>
      </c>
      <c r="AW283" s="14" t="s">
        <v>35</v>
      </c>
      <c r="AX283" s="14" t="s">
        <v>73</v>
      </c>
      <c r="AY283" s="219" t="s">
        <v>139</v>
      </c>
    </row>
    <row r="284" spans="1:65" s="13" customFormat="1" ht="11.25">
      <c r="B284" s="199"/>
      <c r="C284" s="200"/>
      <c r="D284" s="192" t="s">
        <v>152</v>
      </c>
      <c r="E284" s="201" t="s">
        <v>19</v>
      </c>
      <c r="F284" s="202" t="s">
        <v>1405</v>
      </c>
      <c r="G284" s="200"/>
      <c r="H284" s="201" t="s">
        <v>19</v>
      </c>
      <c r="I284" s="203"/>
      <c r="J284" s="200"/>
      <c r="K284" s="200"/>
      <c r="L284" s="204"/>
      <c r="M284" s="205"/>
      <c r="N284" s="206"/>
      <c r="O284" s="206"/>
      <c r="P284" s="206"/>
      <c r="Q284" s="206"/>
      <c r="R284" s="206"/>
      <c r="S284" s="206"/>
      <c r="T284" s="207"/>
      <c r="AT284" s="208" t="s">
        <v>152</v>
      </c>
      <c r="AU284" s="208" t="s">
        <v>82</v>
      </c>
      <c r="AV284" s="13" t="s">
        <v>80</v>
      </c>
      <c r="AW284" s="13" t="s">
        <v>35</v>
      </c>
      <c r="AX284" s="13" t="s">
        <v>73</v>
      </c>
      <c r="AY284" s="208" t="s">
        <v>139</v>
      </c>
    </row>
    <row r="285" spans="1:65" s="14" customFormat="1" ht="22.5">
      <c r="B285" s="209"/>
      <c r="C285" s="210"/>
      <c r="D285" s="192" t="s">
        <v>152</v>
      </c>
      <c r="E285" s="211" t="s">
        <v>19</v>
      </c>
      <c r="F285" s="212" t="s">
        <v>1417</v>
      </c>
      <c r="G285" s="210"/>
      <c r="H285" s="213">
        <v>20.7</v>
      </c>
      <c r="I285" s="214"/>
      <c r="J285" s="210"/>
      <c r="K285" s="210"/>
      <c r="L285" s="215"/>
      <c r="M285" s="216"/>
      <c r="N285" s="217"/>
      <c r="O285" s="217"/>
      <c r="P285" s="217"/>
      <c r="Q285" s="217"/>
      <c r="R285" s="217"/>
      <c r="S285" s="217"/>
      <c r="T285" s="218"/>
      <c r="AT285" s="219" t="s">
        <v>152</v>
      </c>
      <c r="AU285" s="219" t="s">
        <v>82</v>
      </c>
      <c r="AV285" s="14" t="s">
        <v>82</v>
      </c>
      <c r="AW285" s="14" t="s">
        <v>35</v>
      </c>
      <c r="AX285" s="14" t="s">
        <v>73</v>
      </c>
      <c r="AY285" s="219" t="s">
        <v>139</v>
      </c>
    </row>
    <row r="286" spans="1:65" s="15" customFormat="1" ht="11.25">
      <c r="B286" s="220"/>
      <c r="C286" s="221"/>
      <c r="D286" s="192" t="s">
        <v>152</v>
      </c>
      <c r="E286" s="222" t="s">
        <v>19</v>
      </c>
      <c r="F286" s="223" t="s">
        <v>155</v>
      </c>
      <c r="G286" s="221"/>
      <c r="H286" s="224">
        <v>38.299999999999997</v>
      </c>
      <c r="I286" s="225"/>
      <c r="J286" s="221"/>
      <c r="K286" s="221"/>
      <c r="L286" s="226"/>
      <c r="M286" s="227"/>
      <c r="N286" s="228"/>
      <c r="O286" s="228"/>
      <c r="P286" s="228"/>
      <c r="Q286" s="228"/>
      <c r="R286" s="228"/>
      <c r="S286" s="228"/>
      <c r="T286" s="229"/>
      <c r="AT286" s="230" t="s">
        <v>152</v>
      </c>
      <c r="AU286" s="230" t="s">
        <v>82</v>
      </c>
      <c r="AV286" s="15" t="s">
        <v>146</v>
      </c>
      <c r="AW286" s="15" t="s">
        <v>35</v>
      </c>
      <c r="AX286" s="15" t="s">
        <v>80</v>
      </c>
      <c r="AY286" s="230" t="s">
        <v>139</v>
      </c>
    </row>
    <row r="287" spans="1:65" s="2" customFormat="1" ht="24.2" customHeight="1">
      <c r="A287" s="35"/>
      <c r="B287" s="36"/>
      <c r="C287" s="179" t="s">
        <v>399</v>
      </c>
      <c r="D287" s="179" t="s">
        <v>141</v>
      </c>
      <c r="E287" s="180" t="s">
        <v>1423</v>
      </c>
      <c r="F287" s="181" t="s">
        <v>1424</v>
      </c>
      <c r="G287" s="182" t="s">
        <v>230</v>
      </c>
      <c r="H287" s="183">
        <v>0.23100000000000001</v>
      </c>
      <c r="I287" s="184"/>
      <c r="J287" s="185">
        <f>ROUND(I287*H287,2)</f>
        <v>0</v>
      </c>
      <c r="K287" s="181" t="s">
        <v>145</v>
      </c>
      <c r="L287" s="40"/>
      <c r="M287" s="186" t="s">
        <v>19</v>
      </c>
      <c r="N287" s="187" t="s">
        <v>44</v>
      </c>
      <c r="O287" s="65"/>
      <c r="P287" s="188">
        <f>O287*H287</f>
        <v>0</v>
      </c>
      <c r="Q287" s="188">
        <v>1.0383</v>
      </c>
      <c r="R287" s="188">
        <f>Q287*H287</f>
        <v>0.23984730000000001</v>
      </c>
      <c r="S287" s="188">
        <v>0</v>
      </c>
      <c r="T287" s="189">
        <f>S287*H287</f>
        <v>0</v>
      </c>
      <c r="U287" s="35"/>
      <c r="V287" s="35"/>
      <c r="W287" s="35"/>
      <c r="X287" s="35"/>
      <c r="Y287" s="35"/>
      <c r="Z287" s="35"/>
      <c r="AA287" s="35"/>
      <c r="AB287" s="35"/>
      <c r="AC287" s="35"/>
      <c r="AD287" s="35"/>
      <c r="AE287" s="35"/>
      <c r="AR287" s="190" t="s">
        <v>146</v>
      </c>
      <c r="AT287" s="190" t="s">
        <v>141</v>
      </c>
      <c r="AU287" s="190" t="s">
        <v>82</v>
      </c>
      <c r="AY287" s="18" t="s">
        <v>139</v>
      </c>
      <c r="BE287" s="191">
        <f>IF(N287="základní",J287,0)</f>
        <v>0</v>
      </c>
      <c r="BF287" s="191">
        <f>IF(N287="snížená",J287,0)</f>
        <v>0</v>
      </c>
      <c r="BG287" s="191">
        <f>IF(N287="zákl. přenesená",J287,0)</f>
        <v>0</v>
      </c>
      <c r="BH287" s="191">
        <f>IF(N287="sníž. přenesená",J287,0)</f>
        <v>0</v>
      </c>
      <c r="BI287" s="191">
        <f>IF(N287="nulová",J287,0)</f>
        <v>0</v>
      </c>
      <c r="BJ287" s="18" t="s">
        <v>80</v>
      </c>
      <c r="BK287" s="191">
        <f>ROUND(I287*H287,2)</f>
        <v>0</v>
      </c>
      <c r="BL287" s="18" t="s">
        <v>146</v>
      </c>
      <c r="BM287" s="190" t="s">
        <v>1425</v>
      </c>
    </row>
    <row r="288" spans="1:65" s="2" customFormat="1" ht="19.5">
      <c r="A288" s="35"/>
      <c r="B288" s="36"/>
      <c r="C288" s="37"/>
      <c r="D288" s="192" t="s">
        <v>148</v>
      </c>
      <c r="E288" s="37"/>
      <c r="F288" s="193" t="s">
        <v>1426</v>
      </c>
      <c r="G288" s="37"/>
      <c r="H288" s="37"/>
      <c r="I288" s="194"/>
      <c r="J288" s="37"/>
      <c r="K288" s="37"/>
      <c r="L288" s="40"/>
      <c r="M288" s="195"/>
      <c r="N288" s="196"/>
      <c r="O288" s="65"/>
      <c r="P288" s="65"/>
      <c r="Q288" s="65"/>
      <c r="R288" s="65"/>
      <c r="S288" s="65"/>
      <c r="T288" s="66"/>
      <c r="U288" s="35"/>
      <c r="V288" s="35"/>
      <c r="W288" s="35"/>
      <c r="X288" s="35"/>
      <c r="Y288" s="35"/>
      <c r="Z288" s="35"/>
      <c r="AA288" s="35"/>
      <c r="AB288" s="35"/>
      <c r="AC288" s="35"/>
      <c r="AD288" s="35"/>
      <c r="AE288" s="35"/>
      <c r="AT288" s="18" t="s">
        <v>148</v>
      </c>
      <c r="AU288" s="18" t="s">
        <v>82</v>
      </c>
    </row>
    <row r="289" spans="1:65" s="2" customFormat="1" ht="11.25">
      <c r="A289" s="35"/>
      <c r="B289" s="36"/>
      <c r="C289" s="37"/>
      <c r="D289" s="197" t="s">
        <v>150</v>
      </c>
      <c r="E289" s="37"/>
      <c r="F289" s="198" t="s">
        <v>1427</v>
      </c>
      <c r="G289" s="37"/>
      <c r="H289" s="37"/>
      <c r="I289" s="194"/>
      <c r="J289" s="37"/>
      <c r="K289" s="37"/>
      <c r="L289" s="40"/>
      <c r="M289" s="195"/>
      <c r="N289" s="196"/>
      <c r="O289" s="65"/>
      <c r="P289" s="65"/>
      <c r="Q289" s="65"/>
      <c r="R289" s="65"/>
      <c r="S289" s="65"/>
      <c r="T289" s="66"/>
      <c r="U289" s="35"/>
      <c r="V289" s="35"/>
      <c r="W289" s="35"/>
      <c r="X289" s="35"/>
      <c r="Y289" s="35"/>
      <c r="Z289" s="35"/>
      <c r="AA289" s="35"/>
      <c r="AB289" s="35"/>
      <c r="AC289" s="35"/>
      <c r="AD289" s="35"/>
      <c r="AE289" s="35"/>
      <c r="AT289" s="18" t="s">
        <v>150</v>
      </c>
      <c r="AU289" s="18" t="s">
        <v>82</v>
      </c>
    </row>
    <row r="290" spans="1:65" s="13" customFormat="1" ht="11.25">
      <c r="B290" s="199"/>
      <c r="C290" s="200"/>
      <c r="D290" s="192" t="s">
        <v>152</v>
      </c>
      <c r="E290" s="201" t="s">
        <v>19</v>
      </c>
      <c r="F290" s="202" t="s">
        <v>1428</v>
      </c>
      <c r="G290" s="200"/>
      <c r="H290" s="201" t="s">
        <v>19</v>
      </c>
      <c r="I290" s="203"/>
      <c r="J290" s="200"/>
      <c r="K290" s="200"/>
      <c r="L290" s="204"/>
      <c r="M290" s="205"/>
      <c r="N290" s="206"/>
      <c r="O290" s="206"/>
      <c r="P290" s="206"/>
      <c r="Q290" s="206"/>
      <c r="R290" s="206"/>
      <c r="S290" s="206"/>
      <c r="T290" s="207"/>
      <c r="AT290" s="208" t="s">
        <v>152</v>
      </c>
      <c r="AU290" s="208" t="s">
        <v>82</v>
      </c>
      <c r="AV290" s="13" t="s">
        <v>80</v>
      </c>
      <c r="AW290" s="13" t="s">
        <v>35</v>
      </c>
      <c r="AX290" s="13" t="s">
        <v>73</v>
      </c>
      <c r="AY290" s="208" t="s">
        <v>139</v>
      </c>
    </row>
    <row r="291" spans="1:65" s="13" customFormat="1" ht="11.25">
      <c r="B291" s="199"/>
      <c r="C291" s="200"/>
      <c r="D291" s="192" t="s">
        <v>152</v>
      </c>
      <c r="E291" s="201" t="s">
        <v>19</v>
      </c>
      <c r="F291" s="202" t="s">
        <v>1403</v>
      </c>
      <c r="G291" s="200"/>
      <c r="H291" s="201" t="s">
        <v>19</v>
      </c>
      <c r="I291" s="203"/>
      <c r="J291" s="200"/>
      <c r="K291" s="200"/>
      <c r="L291" s="204"/>
      <c r="M291" s="205"/>
      <c r="N291" s="206"/>
      <c r="O291" s="206"/>
      <c r="P291" s="206"/>
      <c r="Q291" s="206"/>
      <c r="R291" s="206"/>
      <c r="S291" s="206"/>
      <c r="T291" s="207"/>
      <c r="AT291" s="208" t="s">
        <v>152</v>
      </c>
      <c r="AU291" s="208" t="s">
        <v>82</v>
      </c>
      <c r="AV291" s="13" t="s">
        <v>80</v>
      </c>
      <c r="AW291" s="13" t="s">
        <v>35</v>
      </c>
      <c r="AX291" s="13" t="s">
        <v>73</v>
      </c>
      <c r="AY291" s="208" t="s">
        <v>139</v>
      </c>
    </row>
    <row r="292" spans="1:65" s="14" customFormat="1" ht="11.25">
      <c r="B292" s="209"/>
      <c r="C292" s="210"/>
      <c r="D292" s="192" t="s">
        <v>152</v>
      </c>
      <c r="E292" s="211" t="s">
        <v>19</v>
      </c>
      <c r="F292" s="212" t="s">
        <v>1429</v>
      </c>
      <c r="G292" s="210"/>
      <c r="H292" s="213">
        <v>0.126</v>
      </c>
      <c r="I292" s="214"/>
      <c r="J292" s="210"/>
      <c r="K292" s="210"/>
      <c r="L292" s="215"/>
      <c r="M292" s="216"/>
      <c r="N292" s="217"/>
      <c r="O292" s="217"/>
      <c r="P292" s="217"/>
      <c r="Q292" s="217"/>
      <c r="R292" s="217"/>
      <c r="S292" s="217"/>
      <c r="T292" s="218"/>
      <c r="AT292" s="219" t="s">
        <v>152</v>
      </c>
      <c r="AU292" s="219" t="s">
        <v>82</v>
      </c>
      <c r="AV292" s="14" t="s">
        <v>82</v>
      </c>
      <c r="AW292" s="14" t="s">
        <v>35</v>
      </c>
      <c r="AX292" s="14" t="s">
        <v>73</v>
      </c>
      <c r="AY292" s="219" t="s">
        <v>139</v>
      </c>
    </row>
    <row r="293" spans="1:65" s="13" customFormat="1" ht="11.25">
      <c r="B293" s="199"/>
      <c r="C293" s="200"/>
      <c r="D293" s="192" t="s">
        <v>152</v>
      </c>
      <c r="E293" s="201" t="s">
        <v>19</v>
      </c>
      <c r="F293" s="202" t="s">
        <v>1403</v>
      </c>
      <c r="G293" s="200"/>
      <c r="H293" s="201" t="s">
        <v>19</v>
      </c>
      <c r="I293" s="203"/>
      <c r="J293" s="200"/>
      <c r="K293" s="200"/>
      <c r="L293" s="204"/>
      <c r="M293" s="205"/>
      <c r="N293" s="206"/>
      <c r="O293" s="206"/>
      <c r="P293" s="206"/>
      <c r="Q293" s="206"/>
      <c r="R293" s="206"/>
      <c r="S293" s="206"/>
      <c r="T293" s="207"/>
      <c r="AT293" s="208" t="s">
        <v>152</v>
      </c>
      <c r="AU293" s="208" t="s">
        <v>82</v>
      </c>
      <c r="AV293" s="13" t="s">
        <v>80</v>
      </c>
      <c r="AW293" s="13" t="s">
        <v>35</v>
      </c>
      <c r="AX293" s="13" t="s">
        <v>73</v>
      </c>
      <c r="AY293" s="208" t="s">
        <v>139</v>
      </c>
    </row>
    <row r="294" spans="1:65" s="14" customFormat="1" ht="11.25">
      <c r="B294" s="209"/>
      <c r="C294" s="210"/>
      <c r="D294" s="192" t="s">
        <v>152</v>
      </c>
      <c r="E294" s="211" t="s">
        <v>19</v>
      </c>
      <c r="F294" s="212" t="s">
        <v>1430</v>
      </c>
      <c r="G294" s="210"/>
      <c r="H294" s="213">
        <v>0.105</v>
      </c>
      <c r="I294" s="214"/>
      <c r="J294" s="210"/>
      <c r="K294" s="210"/>
      <c r="L294" s="215"/>
      <c r="M294" s="216"/>
      <c r="N294" s="217"/>
      <c r="O294" s="217"/>
      <c r="P294" s="217"/>
      <c r="Q294" s="217"/>
      <c r="R294" s="217"/>
      <c r="S294" s="217"/>
      <c r="T294" s="218"/>
      <c r="AT294" s="219" t="s">
        <v>152</v>
      </c>
      <c r="AU294" s="219" t="s">
        <v>82</v>
      </c>
      <c r="AV294" s="14" t="s">
        <v>82</v>
      </c>
      <c r="AW294" s="14" t="s">
        <v>35</v>
      </c>
      <c r="AX294" s="14" t="s">
        <v>73</v>
      </c>
      <c r="AY294" s="219" t="s">
        <v>139</v>
      </c>
    </row>
    <row r="295" spans="1:65" s="15" customFormat="1" ht="11.25">
      <c r="B295" s="220"/>
      <c r="C295" s="221"/>
      <c r="D295" s="192" t="s">
        <v>152</v>
      </c>
      <c r="E295" s="222" t="s">
        <v>19</v>
      </c>
      <c r="F295" s="223" t="s">
        <v>155</v>
      </c>
      <c r="G295" s="221"/>
      <c r="H295" s="224">
        <v>0.23099999999999998</v>
      </c>
      <c r="I295" s="225"/>
      <c r="J295" s="221"/>
      <c r="K295" s="221"/>
      <c r="L295" s="226"/>
      <c r="M295" s="227"/>
      <c r="N295" s="228"/>
      <c r="O295" s="228"/>
      <c r="P295" s="228"/>
      <c r="Q295" s="228"/>
      <c r="R295" s="228"/>
      <c r="S295" s="228"/>
      <c r="T295" s="229"/>
      <c r="AT295" s="230" t="s">
        <v>152</v>
      </c>
      <c r="AU295" s="230" t="s">
        <v>82</v>
      </c>
      <c r="AV295" s="15" t="s">
        <v>146</v>
      </c>
      <c r="AW295" s="15" t="s">
        <v>35</v>
      </c>
      <c r="AX295" s="15" t="s">
        <v>80</v>
      </c>
      <c r="AY295" s="230" t="s">
        <v>139</v>
      </c>
    </row>
    <row r="296" spans="1:65" s="2" customFormat="1" ht="24.2" customHeight="1">
      <c r="A296" s="35"/>
      <c r="B296" s="36"/>
      <c r="C296" s="179" t="s">
        <v>406</v>
      </c>
      <c r="D296" s="179" t="s">
        <v>141</v>
      </c>
      <c r="E296" s="180" t="s">
        <v>1431</v>
      </c>
      <c r="F296" s="181" t="s">
        <v>1432</v>
      </c>
      <c r="G296" s="182" t="s">
        <v>230</v>
      </c>
      <c r="H296" s="183">
        <v>0.39400000000000002</v>
      </c>
      <c r="I296" s="184"/>
      <c r="J296" s="185">
        <f>ROUND(I296*H296,2)</f>
        <v>0</v>
      </c>
      <c r="K296" s="181" t="s">
        <v>145</v>
      </c>
      <c r="L296" s="40"/>
      <c r="M296" s="186" t="s">
        <v>19</v>
      </c>
      <c r="N296" s="187" t="s">
        <v>44</v>
      </c>
      <c r="O296" s="65"/>
      <c r="P296" s="188">
        <f>O296*H296</f>
        <v>0</v>
      </c>
      <c r="Q296" s="188">
        <v>1.0597399999999999</v>
      </c>
      <c r="R296" s="188">
        <f>Q296*H296</f>
        <v>0.41753755999999997</v>
      </c>
      <c r="S296" s="188">
        <v>0</v>
      </c>
      <c r="T296" s="189">
        <f>S296*H296</f>
        <v>0</v>
      </c>
      <c r="U296" s="35"/>
      <c r="V296" s="35"/>
      <c r="W296" s="35"/>
      <c r="X296" s="35"/>
      <c r="Y296" s="35"/>
      <c r="Z296" s="35"/>
      <c r="AA296" s="35"/>
      <c r="AB296" s="35"/>
      <c r="AC296" s="35"/>
      <c r="AD296" s="35"/>
      <c r="AE296" s="35"/>
      <c r="AR296" s="190" t="s">
        <v>146</v>
      </c>
      <c r="AT296" s="190" t="s">
        <v>141</v>
      </c>
      <c r="AU296" s="190" t="s">
        <v>82</v>
      </c>
      <c r="AY296" s="18" t="s">
        <v>139</v>
      </c>
      <c r="BE296" s="191">
        <f>IF(N296="základní",J296,0)</f>
        <v>0</v>
      </c>
      <c r="BF296" s="191">
        <f>IF(N296="snížená",J296,0)</f>
        <v>0</v>
      </c>
      <c r="BG296" s="191">
        <f>IF(N296="zákl. přenesená",J296,0)</f>
        <v>0</v>
      </c>
      <c r="BH296" s="191">
        <f>IF(N296="sníž. přenesená",J296,0)</f>
        <v>0</v>
      </c>
      <c r="BI296" s="191">
        <f>IF(N296="nulová",J296,0)</f>
        <v>0</v>
      </c>
      <c r="BJ296" s="18" t="s">
        <v>80</v>
      </c>
      <c r="BK296" s="191">
        <f>ROUND(I296*H296,2)</f>
        <v>0</v>
      </c>
      <c r="BL296" s="18" t="s">
        <v>146</v>
      </c>
      <c r="BM296" s="190" t="s">
        <v>1433</v>
      </c>
    </row>
    <row r="297" spans="1:65" s="2" customFormat="1" ht="19.5">
      <c r="A297" s="35"/>
      <c r="B297" s="36"/>
      <c r="C297" s="37"/>
      <c r="D297" s="192" t="s">
        <v>148</v>
      </c>
      <c r="E297" s="37"/>
      <c r="F297" s="193" t="s">
        <v>1434</v>
      </c>
      <c r="G297" s="37"/>
      <c r="H297" s="37"/>
      <c r="I297" s="194"/>
      <c r="J297" s="37"/>
      <c r="K297" s="37"/>
      <c r="L297" s="40"/>
      <c r="M297" s="195"/>
      <c r="N297" s="196"/>
      <c r="O297" s="65"/>
      <c r="P297" s="65"/>
      <c r="Q297" s="65"/>
      <c r="R297" s="65"/>
      <c r="S297" s="65"/>
      <c r="T297" s="66"/>
      <c r="U297" s="35"/>
      <c r="V297" s="35"/>
      <c r="W297" s="35"/>
      <c r="X297" s="35"/>
      <c r="Y297" s="35"/>
      <c r="Z297" s="35"/>
      <c r="AA297" s="35"/>
      <c r="AB297" s="35"/>
      <c r="AC297" s="35"/>
      <c r="AD297" s="35"/>
      <c r="AE297" s="35"/>
      <c r="AT297" s="18" t="s">
        <v>148</v>
      </c>
      <c r="AU297" s="18" t="s">
        <v>82</v>
      </c>
    </row>
    <row r="298" spans="1:65" s="2" customFormat="1" ht="11.25">
      <c r="A298" s="35"/>
      <c r="B298" s="36"/>
      <c r="C298" s="37"/>
      <c r="D298" s="197" t="s">
        <v>150</v>
      </c>
      <c r="E298" s="37"/>
      <c r="F298" s="198" t="s">
        <v>1435</v>
      </c>
      <c r="G298" s="37"/>
      <c r="H298" s="37"/>
      <c r="I298" s="194"/>
      <c r="J298" s="37"/>
      <c r="K298" s="37"/>
      <c r="L298" s="40"/>
      <c r="M298" s="195"/>
      <c r="N298" s="196"/>
      <c r="O298" s="65"/>
      <c r="P298" s="65"/>
      <c r="Q298" s="65"/>
      <c r="R298" s="65"/>
      <c r="S298" s="65"/>
      <c r="T298" s="66"/>
      <c r="U298" s="35"/>
      <c r="V298" s="35"/>
      <c r="W298" s="35"/>
      <c r="X298" s="35"/>
      <c r="Y298" s="35"/>
      <c r="Z298" s="35"/>
      <c r="AA298" s="35"/>
      <c r="AB298" s="35"/>
      <c r="AC298" s="35"/>
      <c r="AD298" s="35"/>
      <c r="AE298" s="35"/>
      <c r="AT298" s="18" t="s">
        <v>150</v>
      </c>
      <c r="AU298" s="18" t="s">
        <v>82</v>
      </c>
    </row>
    <row r="299" spans="1:65" s="13" customFormat="1" ht="22.5">
      <c r="B299" s="199"/>
      <c r="C299" s="200"/>
      <c r="D299" s="192" t="s">
        <v>152</v>
      </c>
      <c r="E299" s="201" t="s">
        <v>19</v>
      </c>
      <c r="F299" s="202" t="s">
        <v>1436</v>
      </c>
      <c r="G299" s="200"/>
      <c r="H299" s="201" t="s">
        <v>19</v>
      </c>
      <c r="I299" s="203"/>
      <c r="J299" s="200"/>
      <c r="K299" s="200"/>
      <c r="L299" s="204"/>
      <c r="M299" s="205"/>
      <c r="N299" s="206"/>
      <c r="O299" s="206"/>
      <c r="P299" s="206"/>
      <c r="Q299" s="206"/>
      <c r="R299" s="206"/>
      <c r="S299" s="206"/>
      <c r="T299" s="207"/>
      <c r="AT299" s="208" t="s">
        <v>152</v>
      </c>
      <c r="AU299" s="208" t="s">
        <v>82</v>
      </c>
      <c r="AV299" s="13" t="s">
        <v>80</v>
      </c>
      <c r="AW299" s="13" t="s">
        <v>35</v>
      </c>
      <c r="AX299" s="13" t="s">
        <v>73</v>
      </c>
      <c r="AY299" s="208" t="s">
        <v>139</v>
      </c>
    </row>
    <row r="300" spans="1:65" s="13" customFormat="1" ht="11.25">
      <c r="B300" s="199"/>
      <c r="C300" s="200"/>
      <c r="D300" s="192" t="s">
        <v>152</v>
      </c>
      <c r="E300" s="201" t="s">
        <v>19</v>
      </c>
      <c r="F300" s="202" t="s">
        <v>1403</v>
      </c>
      <c r="G300" s="200"/>
      <c r="H300" s="201" t="s">
        <v>19</v>
      </c>
      <c r="I300" s="203"/>
      <c r="J300" s="200"/>
      <c r="K300" s="200"/>
      <c r="L300" s="204"/>
      <c r="M300" s="205"/>
      <c r="N300" s="206"/>
      <c r="O300" s="206"/>
      <c r="P300" s="206"/>
      <c r="Q300" s="206"/>
      <c r="R300" s="206"/>
      <c r="S300" s="206"/>
      <c r="T300" s="207"/>
      <c r="AT300" s="208" t="s">
        <v>152</v>
      </c>
      <c r="AU300" s="208" t="s">
        <v>82</v>
      </c>
      <c r="AV300" s="13" t="s">
        <v>80</v>
      </c>
      <c r="AW300" s="13" t="s">
        <v>35</v>
      </c>
      <c r="AX300" s="13" t="s">
        <v>73</v>
      </c>
      <c r="AY300" s="208" t="s">
        <v>139</v>
      </c>
    </row>
    <row r="301" spans="1:65" s="14" customFormat="1" ht="11.25">
      <c r="B301" s="209"/>
      <c r="C301" s="210"/>
      <c r="D301" s="192" t="s">
        <v>152</v>
      </c>
      <c r="E301" s="211" t="s">
        <v>19</v>
      </c>
      <c r="F301" s="212" t="s">
        <v>1437</v>
      </c>
      <c r="G301" s="210"/>
      <c r="H301" s="213">
        <v>0.18</v>
      </c>
      <c r="I301" s="214"/>
      <c r="J301" s="210"/>
      <c r="K301" s="210"/>
      <c r="L301" s="215"/>
      <c r="M301" s="216"/>
      <c r="N301" s="217"/>
      <c r="O301" s="217"/>
      <c r="P301" s="217"/>
      <c r="Q301" s="217"/>
      <c r="R301" s="217"/>
      <c r="S301" s="217"/>
      <c r="T301" s="218"/>
      <c r="AT301" s="219" t="s">
        <v>152</v>
      </c>
      <c r="AU301" s="219" t="s">
        <v>82</v>
      </c>
      <c r="AV301" s="14" t="s">
        <v>82</v>
      </c>
      <c r="AW301" s="14" t="s">
        <v>35</v>
      </c>
      <c r="AX301" s="14" t="s">
        <v>73</v>
      </c>
      <c r="AY301" s="219" t="s">
        <v>139</v>
      </c>
    </row>
    <row r="302" spans="1:65" s="13" customFormat="1" ht="11.25">
      <c r="B302" s="199"/>
      <c r="C302" s="200"/>
      <c r="D302" s="192" t="s">
        <v>152</v>
      </c>
      <c r="E302" s="201" t="s">
        <v>19</v>
      </c>
      <c r="F302" s="202" t="s">
        <v>1403</v>
      </c>
      <c r="G302" s="200"/>
      <c r="H302" s="201" t="s">
        <v>19</v>
      </c>
      <c r="I302" s="203"/>
      <c r="J302" s="200"/>
      <c r="K302" s="200"/>
      <c r="L302" s="204"/>
      <c r="M302" s="205"/>
      <c r="N302" s="206"/>
      <c r="O302" s="206"/>
      <c r="P302" s="206"/>
      <c r="Q302" s="206"/>
      <c r="R302" s="206"/>
      <c r="S302" s="206"/>
      <c r="T302" s="207"/>
      <c r="AT302" s="208" t="s">
        <v>152</v>
      </c>
      <c r="AU302" s="208" t="s">
        <v>82</v>
      </c>
      <c r="AV302" s="13" t="s">
        <v>80</v>
      </c>
      <c r="AW302" s="13" t="s">
        <v>35</v>
      </c>
      <c r="AX302" s="13" t="s">
        <v>73</v>
      </c>
      <c r="AY302" s="208" t="s">
        <v>139</v>
      </c>
    </row>
    <row r="303" spans="1:65" s="14" customFormat="1" ht="11.25">
      <c r="B303" s="209"/>
      <c r="C303" s="210"/>
      <c r="D303" s="192" t="s">
        <v>152</v>
      </c>
      <c r="E303" s="211" t="s">
        <v>19</v>
      </c>
      <c r="F303" s="212" t="s">
        <v>1438</v>
      </c>
      <c r="G303" s="210"/>
      <c r="H303" s="213">
        <v>0.214</v>
      </c>
      <c r="I303" s="214"/>
      <c r="J303" s="210"/>
      <c r="K303" s="210"/>
      <c r="L303" s="215"/>
      <c r="M303" s="216"/>
      <c r="N303" s="217"/>
      <c r="O303" s="217"/>
      <c r="P303" s="217"/>
      <c r="Q303" s="217"/>
      <c r="R303" s="217"/>
      <c r="S303" s="217"/>
      <c r="T303" s="218"/>
      <c r="AT303" s="219" t="s">
        <v>152</v>
      </c>
      <c r="AU303" s="219" t="s">
        <v>82</v>
      </c>
      <c r="AV303" s="14" t="s">
        <v>82</v>
      </c>
      <c r="AW303" s="14" t="s">
        <v>35</v>
      </c>
      <c r="AX303" s="14" t="s">
        <v>73</v>
      </c>
      <c r="AY303" s="219" t="s">
        <v>139</v>
      </c>
    </row>
    <row r="304" spans="1:65" s="15" customFormat="1" ht="11.25">
      <c r="B304" s="220"/>
      <c r="C304" s="221"/>
      <c r="D304" s="192" t="s">
        <v>152</v>
      </c>
      <c r="E304" s="222" t="s">
        <v>19</v>
      </c>
      <c r="F304" s="223" t="s">
        <v>155</v>
      </c>
      <c r="G304" s="221"/>
      <c r="H304" s="224">
        <v>0.39400000000000002</v>
      </c>
      <c r="I304" s="225"/>
      <c r="J304" s="221"/>
      <c r="K304" s="221"/>
      <c r="L304" s="226"/>
      <c r="M304" s="227"/>
      <c r="N304" s="228"/>
      <c r="O304" s="228"/>
      <c r="P304" s="228"/>
      <c r="Q304" s="228"/>
      <c r="R304" s="228"/>
      <c r="S304" s="228"/>
      <c r="T304" s="229"/>
      <c r="AT304" s="230" t="s">
        <v>152</v>
      </c>
      <c r="AU304" s="230" t="s">
        <v>82</v>
      </c>
      <c r="AV304" s="15" t="s">
        <v>146</v>
      </c>
      <c r="AW304" s="15" t="s">
        <v>35</v>
      </c>
      <c r="AX304" s="15" t="s">
        <v>80</v>
      </c>
      <c r="AY304" s="230" t="s">
        <v>139</v>
      </c>
    </row>
    <row r="305" spans="1:65" s="12" customFormat="1" ht="22.9" customHeight="1">
      <c r="B305" s="163"/>
      <c r="C305" s="164"/>
      <c r="D305" s="165" t="s">
        <v>72</v>
      </c>
      <c r="E305" s="177" t="s">
        <v>164</v>
      </c>
      <c r="F305" s="177" t="s">
        <v>484</v>
      </c>
      <c r="G305" s="164"/>
      <c r="H305" s="164"/>
      <c r="I305" s="167"/>
      <c r="J305" s="178">
        <f>BK305</f>
        <v>0</v>
      </c>
      <c r="K305" s="164"/>
      <c r="L305" s="169"/>
      <c r="M305" s="170"/>
      <c r="N305" s="171"/>
      <c r="O305" s="171"/>
      <c r="P305" s="172">
        <f>SUM(P306:P320)</f>
        <v>0</v>
      </c>
      <c r="Q305" s="171"/>
      <c r="R305" s="172">
        <f>SUM(R306:R320)</f>
        <v>0.34291044999999998</v>
      </c>
      <c r="S305" s="171"/>
      <c r="T305" s="173">
        <f>SUM(T306:T320)</f>
        <v>0</v>
      </c>
      <c r="AR305" s="174" t="s">
        <v>80</v>
      </c>
      <c r="AT305" s="175" t="s">
        <v>72</v>
      </c>
      <c r="AU305" s="175" t="s">
        <v>80</v>
      </c>
      <c r="AY305" s="174" t="s">
        <v>139</v>
      </c>
      <c r="BK305" s="176">
        <f>SUM(BK306:BK320)</f>
        <v>0</v>
      </c>
    </row>
    <row r="306" spans="1:65" s="2" customFormat="1" ht="24.2" customHeight="1">
      <c r="A306" s="35"/>
      <c r="B306" s="36"/>
      <c r="C306" s="179" t="s">
        <v>414</v>
      </c>
      <c r="D306" s="179" t="s">
        <v>141</v>
      </c>
      <c r="E306" s="180" t="s">
        <v>1439</v>
      </c>
      <c r="F306" s="181" t="s">
        <v>1440</v>
      </c>
      <c r="G306" s="182" t="s">
        <v>199</v>
      </c>
      <c r="H306" s="183">
        <v>3.7989999999999999</v>
      </c>
      <c r="I306" s="184"/>
      <c r="J306" s="185">
        <f>ROUND(I306*H306,2)</f>
        <v>0</v>
      </c>
      <c r="K306" s="181" t="s">
        <v>145</v>
      </c>
      <c r="L306" s="40"/>
      <c r="M306" s="186" t="s">
        <v>19</v>
      </c>
      <c r="N306" s="187" t="s">
        <v>44</v>
      </c>
      <c r="O306" s="65"/>
      <c r="P306" s="188">
        <f>O306*H306</f>
        <v>0</v>
      </c>
      <c r="Q306" s="188">
        <v>7.9549999999999996E-2</v>
      </c>
      <c r="R306" s="188">
        <f>Q306*H306</f>
        <v>0.30221044999999996</v>
      </c>
      <c r="S306" s="188">
        <v>0</v>
      </c>
      <c r="T306" s="189">
        <f>S306*H306</f>
        <v>0</v>
      </c>
      <c r="U306" s="35"/>
      <c r="V306" s="35"/>
      <c r="W306" s="35"/>
      <c r="X306" s="35"/>
      <c r="Y306" s="35"/>
      <c r="Z306" s="35"/>
      <c r="AA306" s="35"/>
      <c r="AB306" s="35"/>
      <c r="AC306" s="35"/>
      <c r="AD306" s="35"/>
      <c r="AE306" s="35"/>
      <c r="AR306" s="190" t="s">
        <v>146</v>
      </c>
      <c r="AT306" s="190" t="s">
        <v>141</v>
      </c>
      <c r="AU306" s="190" t="s">
        <v>82</v>
      </c>
      <c r="AY306" s="18" t="s">
        <v>139</v>
      </c>
      <c r="BE306" s="191">
        <f>IF(N306="základní",J306,0)</f>
        <v>0</v>
      </c>
      <c r="BF306" s="191">
        <f>IF(N306="snížená",J306,0)</f>
        <v>0</v>
      </c>
      <c r="BG306" s="191">
        <f>IF(N306="zákl. přenesená",J306,0)</f>
        <v>0</v>
      </c>
      <c r="BH306" s="191">
        <f>IF(N306="sníž. přenesená",J306,0)</f>
        <v>0</v>
      </c>
      <c r="BI306" s="191">
        <f>IF(N306="nulová",J306,0)</f>
        <v>0</v>
      </c>
      <c r="BJ306" s="18" t="s">
        <v>80</v>
      </c>
      <c r="BK306" s="191">
        <f>ROUND(I306*H306,2)</f>
        <v>0</v>
      </c>
      <c r="BL306" s="18" t="s">
        <v>146</v>
      </c>
      <c r="BM306" s="190" t="s">
        <v>1441</v>
      </c>
    </row>
    <row r="307" spans="1:65" s="2" customFormat="1" ht="19.5">
      <c r="A307" s="35"/>
      <c r="B307" s="36"/>
      <c r="C307" s="37"/>
      <c r="D307" s="192" t="s">
        <v>148</v>
      </c>
      <c r="E307" s="37"/>
      <c r="F307" s="193" t="s">
        <v>1442</v>
      </c>
      <c r="G307" s="37"/>
      <c r="H307" s="37"/>
      <c r="I307" s="194"/>
      <c r="J307" s="37"/>
      <c r="K307" s="37"/>
      <c r="L307" s="40"/>
      <c r="M307" s="195"/>
      <c r="N307" s="196"/>
      <c r="O307" s="65"/>
      <c r="P307" s="65"/>
      <c r="Q307" s="65"/>
      <c r="R307" s="65"/>
      <c r="S307" s="65"/>
      <c r="T307" s="66"/>
      <c r="U307" s="35"/>
      <c r="V307" s="35"/>
      <c r="W307" s="35"/>
      <c r="X307" s="35"/>
      <c r="Y307" s="35"/>
      <c r="Z307" s="35"/>
      <c r="AA307" s="35"/>
      <c r="AB307" s="35"/>
      <c r="AC307" s="35"/>
      <c r="AD307" s="35"/>
      <c r="AE307" s="35"/>
      <c r="AT307" s="18" t="s">
        <v>148</v>
      </c>
      <c r="AU307" s="18" t="s">
        <v>82</v>
      </c>
    </row>
    <row r="308" spans="1:65" s="2" customFormat="1" ht="11.25">
      <c r="A308" s="35"/>
      <c r="B308" s="36"/>
      <c r="C308" s="37"/>
      <c r="D308" s="197" t="s">
        <v>150</v>
      </c>
      <c r="E308" s="37"/>
      <c r="F308" s="198" t="s">
        <v>1443</v>
      </c>
      <c r="G308" s="37"/>
      <c r="H308" s="37"/>
      <c r="I308" s="194"/>
      <c r="J308" s="37"/>
      <c r="K308" s="37"/>
      <c r="L308" s="40"/>
      <c r="M308" s="195"/>
      <c r="N308" s="196"/>
      <c r="O308" s="65"/>
      <c r="P308" s="65"/>
      <c r="Q308" s="65"/>
      <c r="R308" s="65"/>
      <c r="S308" s="65"/>
      <c r="T308" s="66"/>
      <c r="U308" s="35"/>
      <c r="V308" s="35"/>
      <c r="W308" s="35"/>
      <c r="X308" s="35"/>
      <c r="Y308" s="35"/>
      <c r="Z308" s="35"/>
      <c r="AA308" s="35"/>
      <c r="AB308" s="35"/>
      <c r="AC308" s="35"/>
      <c r="AD308" s="35"/>
      <c r="AE308" s="35"/>
      <c r="AT308" s="18" t="s">
        <v>150</v>
      </c>
      <c r="AU308" s="18" t="s">
        <v>82</v>
      </c>
    </row>
    <row r="309" spans="1:65" s="14" customFormat="1" ht="11.25">
      <c r="B309" s="209"/>
      <c r="C309" s="210"/>
      <c r="D309" s="192" t="s">
        <v>152</v>
      </c>
      <c r="E309" s="211" t="s">
        <v>19</v>
      </c>
      <c r="F309" s="212" t="s">
        <v>1444</v>
      </c>
      <c r="G309" s="210"/>
      <c r="H309" s="213">
        <v>3.2879999999999998</v>
      </c>
      <c r="I309" s="214"/>
      <c r="J309" s="210"/>
      <c r="K309" s="210"/>
      <c r="L309" s="215"/>
      <c r="M309" s="216"/>
      <c r="N309" s="217"/>
      <c r="O309" s="217"/>
      <c r="P309" s="217"/>
      <c r="Q309" s="217"/>
      <c r="R309" s="217"/>
      <c r="S309" s="217"/>
      <c r="T309" s="218"/>
      <c r="AT309" s="219" t="s">
        <v>152</v>
      </c>
      <c r="AU309" s="219" t="s">
        <v>82</v>
      </c>
      <c r="AV309" s="14" t="s">
        <v>82</v>
      </c>
      <c r="AW309" s="14" t="s">
        <v>35</v>
      </c>
      <c r="AX309" s="14" t="s">
        <v>73</v>
      </c>
      <c r="AY309" s="219" t="s">
        <v>139</v>
      </c>
    </row>
    <row r="310" spans="1:65" s="14" customFormat="1" ht="11.25">
      <c r="B310" s="209"/>
      <c r="C310" s="210"/>
      <c r="D310" s="192" t="s">
        <v>152</v>
      </c>
      <c r="E310" s="211" t="s">
        <v>19</v>
      </c>
      <c r="F310" s="212" t="s">
        <v>1445</v>
      </c>
      <c r="G310" s="210"/>
      <c r="H310" s="213">
        <v>0.51100000000000001</v>
      </c>
      <c r="I310" s="214"/>
      <c r="J310" s="210"/>
      <c r="K310" s="210"/>
      <c r="L310" s="215"/>
      <c r="M310" s="216"/>
      <c r="N310" s="217"/>
      <c r="O310" s="217"/>
      <c r="P310" s="217"/>
      <c r="Q310" s="217"/>
      <c r="R310" s="217"/>
      <c r="S310" s="217"/>
      <c r="T310" s="218"/>
      <c r="AT310" s="219" t="s">
        <v>152</v>
      </c>
      <c r="AU310" s="219" t="s">
        <v>82</v>
      </c>
      <c r="AV310" s="14" t="s">
        <v>82</v>
      </c>
      <c r="AW310" s="14" t="s">
        <v>35</v>
      </c>
      <c r="AX310" s="14" t="s">
        <v>73</v>
      </c>
      <c r="AY310" s="219" t="s">
        <v>139</v>
      </c>
    </row>
    <row r="311" spans="1:65" s="15" customFormat="1" ht="11.25">
      <c r="B311" s="220"/>
      <c r="C311" s="221"/>
      <c r="D311" s="192" t="s">
        <v>152</v>
      </c>
      <c r="E311" s="222" t="s">
        <v>19</v>
      </c>
      <c r="F311" s="223" t="s">
        <v>155</v>
      </c>
      <c r="G311" s="221"/>
      <c r="H311" s="224">
        <v>3.7989999999999999</v>
      </c>
      <c r="I311" s="225"/>
      <c r="J311" s="221"/>
      <c r="K311" s="221"/>
      <c r="L311" s="226"/>
      <c r="M311" s="227"/>
      <c r="N311" s="228"/>
      <c r="O311" s="228"/>
      <c r="P311" s="228"/>
      <c r="Q311" s="228"/>
      <c r="R311" s="228"/>
      <c r="S311" s="228"/>
      <c r="T311" s="229"/>
      <c r="AT311" s="230" t="s">
        <v>152</v>
      </c>
      <c r="AU311" s="230" t="s">
        <v>82</v>
      </c>
      <c r="AV311" s="15" t="s">
        <v>146</v>
      </c>
      <c r="AW311" s="15" t="s">
        <v>35</v>
      </c>
      <c r="AX311" s="15" t="s">
        <v>80</v>
      </c>
      <c r="AY311" s="230" t="s">
        <v>139</v>
      </c>
    </row>
    <row r="312" spans="1:65" s="2" customFormat="1" ht="16.5" customHeight="1">
      <c r="A312" s="35"/>
      <c r="B312" s="36"/>
      <c r="C312" s="231" t="s">
        <v>420</v>
      </c>
      <c r="D312" s="231" t="s">
        <v>227</v>
      </c>
      <c r="E312" s="232" t="s">
        <v>597</v>
      </c>
      <c r="F312" s="233" t="s">
        <v>598</v>
      </c>
      <c r="G312" s="234" t="s">
        <v>158</v>
      </c>
      <c r="H312" s="235">
        <v>11</v>
      </c>
      <c r="I312" s="236"/>
      <c r="J312" s="237">
        <f>ROUND(I312*H312,2)</f>
        <v>0</v>
      </c>
      <c r="K312" s="233" t="s">
        <v>145</v>
      </c>
      <c r="L312" s="238"/>
      <c r="M312" s="239" t="s">
        <v>19</v>
      </c>
      <c r="N312" s="240" t="s">
        <v>44</v>
      </c>
      <c r="O312" s="65"/>
      <c r="P312" s="188">
        <f>O312*H312</f>
        <v>0</v>
      </c>
      <c r="Q312" s="188">
        <v>3.7000000000000002E-3</v>
      </c>
      <c r="R312" s="188">
        <f>Q312*H312</f>
        <v>4.07E-2</v>
      </c>
      <c r="S312" s="188">
        <v>0</v>
      </c>
      <c r="T312" s="189">
        <f>S312*H312</f>
        <v>0</v>
      </c>
      <c r="U312" s="35"/>
      <c r="V312" s="35"/>
      <c r="W312" s="35"/>
      <c r="X312" s="35"/>
      <c r="Y312" s="35"/>
      <c r="Z312" s="35"/>
      <c r="AA312" s="35"/>
      <c r="AB312" s="35"/>
      <c r="AC312" s="35"/>
      <c r="AD312" s="35"/>
      <c r="AE312" s="35"/>
      <c r="AR312" s="190" t="s">
        <v>210</v>
      </c>
      <c r="AT312" s="190" t="s">
        <v>227</v>
      </c>
      <c r="AU312" s="190" t="s">
        <v>82</v>
      </c>
      <c r="AY312" s="18" t="s">
        <v>139</v>
      </c>
      <c r="BE312" s="191">
        <f>IF(N312="základní",J312,0)</f>
        <v>0</v>
      </c>
      <c r="BF312" s="191">
        <f>IF(N312="snížená",J312,0)</f>
        <v>0</v>
      </c>
      <c r="BG312" s="191">
        <f>IF(N312="zákl. přenesená",J312,0)</f>
        <v>0</v>
      </c>
      <c r="BH312" s="191">
        <f>IF(N312="sníž. přenesená",J312,0)</f>
        <v>0</v>
      </c>
      <c r="BI312" s="191">
        <f>IF(N312="nulová",J312,0)</f>
        <v>0</v>
      </c>
      <c r="BJ312" s="18" t="s">
        <v>80</v>
      </c>
      <c r="BK312" s="191">
        <f>ROUND(I312*H312,2)</f>
        <v>0</v>
      </c>
      <c r="BL312" s="18" t="s">
        <v>146</v>
      </c>
      <c r="BM312" s="190" t="s">
        <v>1446</v>
      </c>
    </row>
    <row r="313" spans="1:65" s="2" customFormat="1" ht="11.25">
      <c r="A313" s="35"/>
      <c r="B313" s="36"/>
      <c r="C313" s="37"/>
      <c r="D313" s="192" t="s">
        <v>148</v>
      </c>
      <c r="E313" s="37"/>
      <c r="F313" s="193" t="s">
        <v>598</v>
      </c>
      <c r="G313" s="37"/>
      <c r="H313" s="37"/>
      <c r="I313" s="194"/>
      <c r="J313" s="37"/>
      <c r="K313" s="37"/>
      <c r="L313" s="40"/>
      <c r="M313" s="195"/>
      <c r="N313" s="196"/>
      <c r="O313" s="65"/>
      <c r="P313" s="65"/>
      <c r="Q313" s="65"/>
      <c r="R313" s="65"/>
      <c r="S313" s="65"/>
      <c r="T313" s="66"/>
      <c r="U313" s="35"/>
      <c r="V313" s="35"/>
      <c r="W313" s="35"/>
      <c r="X313" s="35"/>
      <c r="Y313" s="35"/>
      <c r="Z313" s="35"/>
      <c r="AA313" s="35"/>
      <c r="AB313" s="35"/>
      <c r="AC313" s="35"/>
      <c r="AD313" s="35"/>
      <c r="AE313" s="35"/>
      <c r="AT313" s="18" t="s">
        <v>148</v>
      </c>
      <c r="AU313" s="18" t="s">
        <v>82</v>
      </c>
    </row>
    <row r="314" spans="1:65" s="13" customFormat="1" ht="11.25">
      <c r="B314" s="199"/>
      <c r="C314" s="200"/>
      <c r="D314" s="192" t="s">
        <v>152</v>
      </c>
      <c r="E314" s="201" t="s">
        <v>19</v>
      </c>
      <c r="F314" s="202" t="s">
        <v>1447</v>
      </c>
      <c r="G314" s="200"/>
      <c r="H314" s="201" t="s">
        <v>19</v>
      </c>
      <c r="I314" s="203"/>
      <c r="J314" s="200"/>
      <c r="K314" s="200"/>
      <c r="L314" s="204"/>
      <c r="M314" s="205"/>
      <c r="N314" s="206"/>
      <c r="O314" s="206"/>
      <c r="P314" s="206"/>
      <c r="Q314" s="206"/>
      <c r="R314" s="206"/>
      <c r="S314" s="206"/>
      <c r="T314" s="207"/>
      <c r="AT314" s="208" t="s">
        <v>152</v>
      </c>
      <c r="AU314" s="208" t="s">
        <v>82</v>
      </c>
      <c r="AV314" s="13" t="s">
        <v>80</v>
      </c>
      <c r="AW314" s="13" t="s">
        <v>35</v>
      </c>
      <c r="AX314" s="13" t="s">
        <v>73</v>
      </c>
      <c r="AY314" s="208" t="s">
        <v>139</v>
      </c>
    </row>
    <row r="315" spans="1:65" s="14" customFormat="1" ht="11.25">
      <c r="B315" s="209"/>
      <c r="C315" s="210"/>
      <c r="D315" s="192" t="s">
        <v>152</v>
      </c>
      <c r="E315" s="211" t="s">
        <v>19</v>
      </c>
      <c r="F315" s="212" t="s">
        <v>1448</v>
      </c>
      <c r="G315" s="210"/>
      <c r="H315" s="213">
        <v>5</v>
      </c>
      <c r="I315" s="214"/>
      <c r="J315" s="210"/>
      <c r="K315" s="210"/>
      <c r="L315" s="215"/>
      <c r="M315" s="216"/>
      <c r="N315" s="217"/>
      <c r="O315" s="217"/>
      <c r="P315" s="217"/>
      <c r="Q315" s="217"/>
      <c r="R315" s="217"/>
      <c r="S315" s="217"/>
      <c r="T315" s="218"/>
      <c r="AT315" s="219" t="s">
        <v>152</v>
      </c>
      <c r="AU315" s="219" t="s">
        <v>82</v>
      </c>
      <c r="AV315" s="14" t="s">
        <v>82</v>
      </c>
      <c r="AW315" s="14" t="s">
        <v>35</v>
      </c>
      <c r="AX315" s="14" t="s">
        <v>73</v>
      </c>
      <c r="AY315" s="219" t="s">
        <v>139</v>
      </c>
    </row>
    <row r="316" spans="1:65" s="14" customFormat="1" ht="11.25">
      <c r="B316" s="209"/>
      <c r="C316" s="210"/>
      <c r="D316" s="192" t="s">
        <v>152</v>
      </c>
      <c r="E316" s="211" t="s">
        <v>19</v>
      </c>
      <c r="F316" s="212" t="s">
        <v>1449</v>
      </c>
      <c r="G316" s="210"/>
      <c r="H316" s="213">
        <v>6</v>
      </c>
      <c r="I316" s="214"/>
      <c r="J316" s="210"/>
      <c r="K316" s="210"/>
      <c r="L316" s="215"/>
      <c r="M316" s="216"/>
      <c r="N316" s="217"/>
      <c r="O316" s="217"/>
      <c r="P316" s="217"/>
      <c r="Q316" s="217"/>
      <c r="R316" s="217"/>
      <c r="S316" s="217"/>
      <c r="T316" s="218"/>
      <c r="AT316" s="219" t="s">
        <v>152</v>
      </c>
      <c r="AU316" s="219" t="s">
        <v>82</v>
      </c>
      <c r="AV316" s="14" t="s">
        <v>82</v>
      </c>
      <c r="AW316" s="14" t="s">
        <v>35</v>
      </c>
      <c r="AX316" s="14" t="s">
        <v>73</v>
      </c>
      <c r="AY316" s="219" t="s">
        <v>139</v>
      </c>
    </row>
    <row r="317" spans="1:65" s="15" customFormat="1" ht="11.25">
      <c r="B317" s="220"/>
      <c r="C317" s="221"/>
      <c r="D317" s="192" t="s">
        <v>152</v>
      </c>
      <c r="E317" s="222" t="s">
        <v>19</v>
      </c>
      <c r="F317" s="223" t="s">
        <v>155</v>
      </c>
      <c r="G317" s="221"/>
      <c r="H317" s="224">
        <v>11</v>
      </c>
      <c r="I317" s="225"/>
      <c r="J317" s="221"/>
      <c r="K317" s="221"/>
      <c r="L317" s="226"/>
      <c r="M317" s="227"/>
      <c r="N317" s="228"/>
      <c r="O317" s="228"/>
      <c r="P317" s="228"/>
      <c r="Q317" s="228"/>
      <c r="R317" s="228"/>
      <c r="S317" s="228"/>
      <c r="T317" s="229"/>
      <c r="AT317" s="230" t="s">
        <v>152</v>
      </c>
      <c r="AU317" s="230" t="s">
        <v>82</v>
      </c>
      <c r="AV317" s="15" t="s">
        <v>146</v>
      </c>
      <c r="AW317" s="15" t="s">
        <v>35</v>
      </c>
      <c r="AX317" s="15" t="s">
        <v>80</v>
      </c>
      <c r="AY317" s="230" t="s">
        <v>139</v>
      </c>
    </row>
    <row r="318" spans="1:65" s="2" customFormat="1" ht="24.2" customHeight="1">
      <c r="A318" s="35"/>
      <c r="B318" s="36"/>
      <c r="C318" s="179" t="s">
        <v>427</v>
      </c>
      <c r="D318" s="179" t="s">
        <v>141</v>
      </c>
      <c r="E318" s="180" t="s">
        <v>1450</v>
      </c>
      <c r="F318" s="181" t="s">
        <v>1451</v>
      </c>
      <c r="G318" s="182" t="s">
        <v>158</v>
      </c>
      <c r="H318" s="183">
        <v>11</v>
      </c>
      <c r="I318" s="184"/>
      <c r="J318" s="185">
        <f>ROUND(I318*H318,2)</f>
        <v>0</v>
      </c>
      <c r="K318" s="181" t="s">
        <v>145</v>
      </c>
      <c r="L318" s="40"/>
      <c r="M318" s="186" t="s">
        <v>19</v>
      </c>
      <c r="N318" s="187" t="s">
        <v>44</v>
      </c>
      <c r="O318" s="65"/>
      <c r="P318" s="188">
        <f>O318*H318</f>
        <v>0</v>
      </c>
      <c r="Q318" s="188">
        <v>0</v>
      </c>
      <c r="R318" s="188">
        <f>Q318*H318</f>
        <v>0</v>
      </c>
      <c r="S318" s="188">
        <v>0</v>
      </c>
      <c r="T318" s="189">
        <f>S318*H318</f>
        <v>0</v>
      </c>
      <c r="U318" s="35"/>
      <c r="V318" s="35"/>
      <c r="W318" s="35"/>
      <c r="X318" s="35"/>
      <c r="Y318" s="35"/>
      <c r="Z318" s="35"/>
      <c r="AA318" s="35"/>
      <c r="AB318" s="35"/>
      <c r="AC318" s="35"/>
      <c r="AD318" s="35"/>
      <c r="AE318" s="35"/>
      <c r="AR318" s="190" t="s">
        <v>146</v>
      </c>
      <c r="AT318" s="190" t="s">
        <v>141</v>
      </c>
      <c r="AU318" s="190" t="s">
        <v>82</v>
      </c>
      <c r="AY318" s="18" t="s">
        <v>139</v>
      </c>
      <c r="BE318" s="191">
        <f>IF(N318="základní",J318,0)</f>
        <v>0</v>
      </c>
      <c r="BF318" s="191">
        <f>IF(N318="snížená",J318,0)</f>
        <v>0</v>
      </c>
      <c r="BG318" s="191">
        <f>IF(N318="zákl. přenesená",J318,0)</f>
        <v>0</v>
      </c>
      <c r="BH318" s="191">
        <f>IF(N318="sníž. přenesená",J318,0)</f>
        <v>0</v>
      </c>
      <c r="BI318" s="191">
        <f>IF(N318="nulová",J318,0)</f>
        <v>0</v>
      </c>
      <c r="BJ318" s="18" t="s">
        <v>80</v>
      </c>
      <c r="BK318" s="191">
        <f>ROUND(I318*H318,2)</f>
        <v>0</v>
      </c>
      <c r="BL318" s="18" t="s">
        <v>146</v>
      </c>
      <c r="BM318" s="190" t="s">
        <v>1452</v>
      </c>
    </row>
    <row r="319" spans="1:65" s="2" customFormat="1" ht="19.5">
      <c r="A319" s="35"/>
      <c r="B319" s="36"/>
      <c r="C319" s="37"/>
      <c r="D319" s="192" t="s">
        <v>148</v>
      </c>
      <c r="E319" s="37"/>
      <c r="F319" s="193" t="s">
        <v>1453</v>
      </c>
      <c r="G319" s="37"/>
      <c r="H319" s="37"/>
      <c r="I319" s="194"/>
      <c r="J319" s="37"/>
      <c r="K319" s="37"/>
      <c r="L319" s="40"/>
      <c r="M319" s="195"/>
      <c r="N319" s="196"/>
      <c r="O319" s="65"/>
      <c r="P319" s="65"/>
      <c r="Q319" s="65"/>
      <c r="R319" s="65"/>
      <c r="S319" s="65"/>
      <c r="T319" s="66"/>
      <c r="U319" s="35"/>
      <c r="V319" s="35"/>
      <c r="W319" s="35"/>
      <c r="X319" s="35"/>
      <c r="Y319" s="35"/>
      <c r="Z319" s="35"/>
      <c r="AA319" s="35"/>
      <c r="AB319" s="35"/>
      <c r="AC319" s="35"/>
      <c r="AD319" s="35"/>
      <c r="AE319" s="35"/>
      <c r="AT319" s="18" t="s">
        <v>148</v>
      </c>
      <c r="AU319" s="18" t="s">
        <v>82</v>
      </c>
    </row>
    <row r="320" spans="1:65" s="2" customFormat="1" ht="11.25">
      <c r="A320" s="35"/>
      <c r="B320" s="36"/>
      <c r="C320" s="37"/>
      <c r="D320" s="197" t="s">
        <v>150</v>
      </c>
      <c r="E320" s="37"/>
      <c r="F320" s="198" t="s">
        <v>1454</v>
      </c>
      <c r="G320" s="37"/>
      <c r="H320" s="37"/>
      <c r="I320" s="194"/>
      <c r="J320" s="37"/>
      <c r="K320" s="37"/>
      <c r="L320" s="40"/>
      <c r="M320" s="195"/>
      <c r="N320" s="196"/>
      <c r="O320" s="65"/>
      <c r="P320" s="65"/>
      <c r="Q320" s="65"/>
      <c r="R320" s="65"/>
      <c r="S320" s="65"/>
      <c r="T320" s="66"/>
      <c r="U320" s="35"/>
      <c r="V320" s="35"/>
      <c r="W320" s="35"/>
      <c r="X320" s="35"/>
      <c r="Y320" s="35"/>
      <c r="Z320" s="35"/>
      <c r="AA320" s="35"/>
      <c r="AB320" s="35"/>
      <c r="AC320" s="35"/>
      <c r="AD320" s="35"/>
      <c r="AE320" s="35"/>
      <c r="AT320" s="18" t="s">
        <v>150</v>
      </c>
      <c r="AU320" s="18" t="s">
        <v>82</v>
      </c>
    </row>
    <row r="321" spans="1:65" s="12" customFormat="1" ht="22.9" customHeight="1">
      <c r="B321" s="163"/>
      <c r="C321" s="164"/>
      <c r="D321" s="165" t="s">
        <v>72</v>
      </c>
      <c r="E321" s="177" t="s">
        <v>146</v>
      </c>
      <c r="F321" s="177" t="s">
        <v>618</v>
      </c>
      <c r="G321" s="164"/>
      <c r="H321" s="164"/>
      <c r="I321" s="167"/>
      <c r="J321" s="178">
        <f>BK321</f>
        <v>0</v>
      </c>
      <c r="K321" s="164"/>
      <c r="L321" s="169"/>
      <c r="M321" s="170"/>
      <c r="N321" s="171"/>
      <c r="O321" s="171"/>
      <c r="P321" s="172">
        <f>SUM(P322:P344)</f>
        <v>0</v>
      </c>
      <c r="Q321" s="171"/>
      <c r="R321" s="172">
        <f>SUM(R322:R344)</f>
        <v>10.377693499999999</v>
      </c>
      <c r="S321" s="171"/>
      <c r="T321" s="173">
        <f>SUM(T322:T344)</f>
        <v>0</v>
      </c>
      <c r="AR321" s="174" t="s">
        <v>80</v>
      </c>
      <c r="AT321" s="175" t="s">
        <v>72</v>
      </c>
      <c r="AU321" s="175" t="s">
        <v>80</v>
      </c>
      <c r="AY321" s="174" t="s">
        <v>139</v>
      </c>
      <c r="BK321" s="176">
        <f>SUM(BK322:BK344)</f>
        <v>0</v>
      </c>
    </row>
    <row r="322" spans="1:65" s="2" customFormat="1" ht="24.2" customHeight="1">
      <c r="A322" s="35"/>
      <c r="B322" s="36"/>
      <c r="C322" s="179" t="s">
        <v>435</v>
      </c>
      <c r="D322" s="179" t="s">
        <v>141</v>
      </c>
      <c r="E322" s="180" t="s">
        <v>1455</v>
      </c>
      <c r="F322" s="181" t="s">
        <v>1456</v>
      </c>
      <c r="G322" s="182" t="s">
        <v>144</v>
      </c>
      <c r="H322" s="183">
        <v>28.35</v>
      </c>
      <c r="I322" s="184"/>
      <c r="J322" s="185">
        <f>ROUND(I322*H322,2)</f>
        <v>0</v>
      </c>
      <c r="K322" s="181" t="s">
        <v>145</v>
      </c>
      <c r="L322" s="40"/>
      <c r="M322" s="186" t="s">
        <v>19</v>
      </c>
      <c r="N322" s="187" t="s">
        <v>44</v>
      </c>
      <c r="O322" s="65"/>
      <c r="P322" s="188">
        <f>O322*H322</f>
        <v>0</v>
      </c>
      <c r="Q322" s="188">
        <v>0.22797999999999999</v>
      </c>
      <c r="R322" s="188">
        <f>Q322*H322</f>
        <v>6.4632329999999998</v>
      </c>
      <c r="S322" s="188">
        <v>0</v>
      </c>
      <c r="T322" s="189">
        <f>S322*H322</f>
        <v>0</v>
      </c>
      <c r="U322" s="35"/>
      <c r="V322" s="35"/>
      <c r="W322" s="35"/>
      <c r="X322" s="35"/>
      <c r="Y322" s="35"/>
      <c r="Z322" s="35"/>
      <c r="AA322" s="35"/>
      <c r="AB322" s="35"/>
      <c r="AC322" s="35"/>
      <c r="AD322" s="35"/>
      <c r="AE322" s="35"/>
      <c r="AR322" s="190" t="s">
        <v>146</v>
      </c>
      <c r="AT322" s="190" t="s">
        <v>141</v>
      </c>
      <c r="AU322" s="190" t="s">
        <v>82</v>
      </c>
      <c r="AY322" s="18" t="s">
        <v>139</v>
      </c>
      <c r="BE322" s="191">
        <f>IF(N322="základní",J322,0)</f>
        <v>0</v>
      </c>
      <c r="BF322" s="191">
        <f>IF(N322="snížená",J322,0)</f>
        <v>0</v>
      </c>
      <c r="BG322" s="191">
        <f>IF(N322="zákl. přenesená",J322,0)</f>
        <v>0</v>
      </c>
      <c r="BH322" s="191">
        <f>IF(N322="sníž. přenesená",J322,0)</f>
        <v>0</v>
      </c>
      <c r="BI322" s="191">
        <f>IF(N322="nulová",J322,0)</f>
        <v>0</v>
      </c>
      <c r="BJ322" s="18" t="s">
        <v>80</v>
      </c>
      <c r="BK322" s="191">
        <f>ROUND(I322*H322,2)</f>
        <v>0</v>
      </c>
      <c r="BL322" s="18" t="s">
        <v>146</v>
      </c>
      <c r="BM322" s="190" t="s">
        <v>1457</v>
      </c>
    </row>
    <row r="323" spans="1:65" s="2" customFormat="1" ht="19.5">
      <c r="A323" s="35"/>
      <c r="B323" s="36"/>
      <c r="C323" s="37"/>
      <c r="D323" s="192" t="s">
        <v>148</v>
      </c>
      <c r="E323" s="37"/>
      <c r="F323" s="193" t="s">
        <v>1458</v>
      </c>
      <c r="G323" s="37"/>
      <c r="H323" s="37"/>
      <c r="I323" s="194"/>
      <c r="J323" s="37"/>
      <c r="K323" s="37"/>
      <c r="L323" s="40"/>
      <c r="M323" s="195"/>
      <c r="N323" s="196"/>
      <c r="O323" s="65"/>
      <c r="P323" s="65"/>
      <c r="Q323" s="65"/>
      <c r="R323" s="65"/>
      <c r="S323" s="65"/>
      <c r="T323" s="66"/>
      <c r="U323" s="35"/>
      <c r="V323" s="35"/>
      <c r="W323" s="35"/>
      <c r="X323" s="35"/>
      <c r="Y323" s="35"/>
      <c r="Z323" s="35"/>
      <c r="AA323" s="35"/>
      <c r="AB323" s="35"/>
      <c r="AC323" s="35"/>
      <c r="AD323" s="35"/>
      <c r="AE323" s="35"/>
      <c r="AT323" s="18" t="s">
        <v>148</v>
      </c>
      <c r="AU323" s="18" t="s">
        <v>82</v>
      </c>
    </row>
    <row r="324" spans="1:65" s="2" customFormat="1" ht="11.25">
      <c r="A324" s="35"/>
      <c r="B324" s="36"/>
      <c r="C324" s="37"/>
      <c r="D324" s="197" t="s">
        <v>150</v>
      </c>
      <c r="E324" s="37"/>
      <c r="F324" s="198" t="s">
        <v>1459</v>
      </c>
      <c r="G324" s="37"/>
      <c r="H324" s="37"/>
      <c r="I324" s="194"/>
      <c r="J324" s="37"/>
      <c r="K324" s="37"/>
      <c r="L324" s="40"/>
      <c r="M324" s="195"/>
      <c r="N324" s="196"/>
      <c r="O324" s="65"/>
      <c r="P324" s="65"/>
      <c r="Q324" s="65"/>
      <c r="R324" s="65"/>
      <c r="S324" s="65"/>
      <c r="T324" s="66"/>
      <c r="U324" s="35"/>
      <c r="V324" s="35"/>
      <c r="W324" s="35"/>
      <c r="X324" s="35"/>
      <c r="Y324" s="35"/>
      <c r="Z324" s="35"/>
      <c r="AA324" s="35"/>
      <c r="AB324" s="35"/>
      <c r="AC324" s="35"/>
      <c r="AD324" s="35"/>
      <c r="AE324" s="35"/>
      <c r="AT324" s="18" t="s">
        <v>150</v>
      </c>
      <c r="AU324" s="18" t="s">
        <v>82</v>
      </c>
    </row>
    <row r="325" spans="1:65" s="14" customFormat="1" ht="11.25">
      <c r="B325" s="209"/>
      <c r="C325" s="210"/>
      <c r="D325" s="192" t="s">
        <v>152</v>
      </c>
      <c r="E325" s="211" t="s">
        <v>19</v>
      </c>
      <c r="F325" s="212" t="s">
        <v>1460</v>
      </c>
      <c r="G325" s="210"/>
      <c r="H325" s="213">
        <v>28.35</v>
      </c>
      <c r="I325" s="214"/>
      <c r="J325" s="210"/>
      <c r="K325" s="210"/>
      <c r="L325" s="215"/>
      <c r="M325" s="216"/>
      <c r="N325" s="217"/>
      <c r="O325" s="217"/>
      <c r="P325" s="217"/>
      <c r="Q325" s="217"/>
      <c r="R325" s="217"/>
      <c r="S325" s="217"/>
      <c r="T325" s="218"/>
      <c r="AT325" s="219" t="s">
        <v>152</v>
      </c>
      <c r="AU325" s="219" t="s">
        <v>82</v>
      </c>
      <c r="AV325" s="14" t="s">
        <v>82</v>
      </c>
      <c r="AW325" s="14" t="s">
        <v>35</v>
      </c>
      <c r="AX325" s="14" t="s">
        <v>73</v>
      </c>
      <c r="AY325" s="219" t="s">
        <v>139</v>
      </c>
    </row>
    <row r="326" spans="1:65" s="15" customFormat="1" ht="11.25">
      <c r="B326" s="220"/>
      <c r="C326" s="221"/>
      <c r="D326" s="192" t="s">
        <v>152</v>
      </c>
      <c r="E326" s="222" t="s">
        <v>19</v>
      </c>
      <c r="F326" s="223" t="s">
        <v>155</v>
      </c>
      <c r="G326" s="221"/>
      <c r="H326" s="224">
        <v>28.35</v>
      </c>
      <c r="I326" s="225"/>
      <c r="J326" s="221"/>
      <c r="K326" s="221"/>
      <c r="L326" s="226"/>
      <c r="M326" s="227"/>
      <c r="N326" s="228"/>
      <c r="O326" s="228"/>
      <c r="P326" s="228"/>
      <c r="Q326" s="228"/>
      <c r="R326" s="228"/>
      <c r="S326" s="228"/>
      <c r="T326" s="229"/>
      <c r="AT326" s="230" t="s">
        <v>152</v>
      </c>
      <c r="AU326" s="230" t="s">
        <v>82</v>
      </c>
      <c r="AV326" s="15" t="s">
        <v>146</v>
      </c>
      <c r="AW326" s="15" t="s">
        <v>35</v>
      </c>
      <c r="AX326" s="15" t="s">
        <v>80</v>
      </c>
      <c r="AY326" s="230" t="s">
        <v>139</v>
      </c>
    </row>
    <row r="327" spans="1:65" s="2" customFormat="1" ht="24.2" customHeight="1">
      <c r="A327" s="35"/>
      <c r="B327" s="36"/>
      <c r="C327" s="179" t="s">
        <v>441</v>
      </c>
      <c r="D327" s="179" t="s">
        <v>141</v>
      </c>
      <c r="E327" s="180" t="s">
        <v>628</v>
      </c>
      <c r="F327" s="181" t="s">
        <v>629</v>
      </c>
      <c r="G327" s="182" t="s">
        <v>144</v>
      </c>
      <c r="H327" s="183">
        <v>4.75</v>
      </c>
      <c r="I327" s="184"/>
      <c r="J327" s="185">
        <f>ROUND(I327*H327,2)</f>
        <v>0</v>
      </c>
      <c r="K327" s="181" t="s">
        <v>145</v>
      </c>
      <c r="L327" s="40"/>
      <c r="M327" s="186" t="s">
        <v>19</v>
      </c>
      <c r="N327" s="187" t="s">
        <v>44</v>
      </c>
      <c r="O327" s="65"/>
      <c r="P327" s="188">
        <f>O327*H327</f>
        <v>0</v>
      </c>
      <c r="Q327" s="188">
        <v>0.37175000000000002</v>
      </c>
      <c r="R327" s="188">
        <f>Q327*H327</f>
        <v>1.7658125</v>
      </c>
      <c r="S327" s="188">
        <v>0</v>
      </c>
      <c r="T327" s="189">
        <f>S327*H327</f>
        <v>0</v>
      </c>
      <c r="U327" s="35"/>
      <c r="V327" s="35"/>
      <c r="W327" s="35"/>
      <c r="X327" s="35"/>
      <c r="Y327" s="35"/>
      <c r="Z327" s="35"/>
      <c r="AA327" s="35"/>
      <c r="AB327" s="35"/>
      <c r="AC327" s="35"/>
      <c r="AD327" s="35"/>
      <c r="AE327" s="35"/>
      <c r="AR327" s="190" t="s">
        <v>146</v>
      </c>
      <c r="AT327" s="190" t="s">
        <v>141</v>
      </c>
      <c r="AU327" s="190" t="s">
        <v>82</v>
      </c>
      <c r="AY327" s="18" t="s">
        <v>139</v>
      </c>
      <c r="BE327" s="191">
        <f>IF(N327="základní",J327,0)</f>
        <v>0</v>
      </c>
      <c r="BF327" s="191">
        <f>IF(N327="snížená",J327,0)</f>
        <v>0</v>
      </c>
      <c r="BG327" s="191">
        <f>IF(N327="zákl. přenesená",J327,0)</f>
        <v>0</v>
      </c>
      <c r="BH327" s="191">
        <f>IF(N327="sníž. přenesená",J327,0)</f>
        <v>0</v>
      </c>
      <c r="BI327" s="191">
        <f>IF(N327="nulová",J327,0)</f>
        <v>0</v>
      </c>
      <c r="BJ327" s="18" t="s">
        <v>80</v>
      </c>
      <c r="BK327" s="191">
        <f>ROUND(I327*H327,2)</f>
        <v>0</v>
      </c>
      <c r="BL327" s="18" t="s">
        <v>146</v>
      </c>
      <c r="BM327" s="190" t="s">
        <v>1461</v>
      </c>
    </row>
    <row r="328" spans="1:65" s="2" customFormat="1" ht="19.5">
      <c r="A328" s="35"/>
      <c r="B328" s="36"/>
      <c r="C328" s="37"/>
      <c r="D328" s="192" t="s">
        <v>148</v>
      </c>
      <c r="E328" s="37"/>
      <c r="F328" s="193" t="s">
        <v>631</v>
      </c>
      <c r="G328" s="37"/>
      <c r="H328" s="37"/>
      <c r="I328" s="194"/>
      <c r="J328" s="37"/>
      <c r="K328" s="37"/>
      <c r="L328" s="40"/>
      <c r="M328" s="195"/>
      <c r="N328" s="196"/>
      <c r="O328" s="65"/>
      <c r="P328" s="65"/>
      <c r="Q328" s="65"/>
      <c r="R328" s="65"/>
      <c r="S328" s="65"/>
      <c r="T328" s="66"/>
      <c r="U328" s="35"/>
      <c r="V328" s="35"/>
      <c r="W328" s="35"/>
      <c r="X328" s="35"/>
      <c r="Y328" s="35"/>
      <c r="Z328" s="35"/>
      <c r="AA328" s="35"/>
      <c r="AB328" s="35"/>
      <c r="AC328" s="35"/>
      <c r="AD328" s="35"/>
      <c r="AE328" s="35"/>
      <c r="AT328" s="18" t="s">
        <v>148</v>
      </c>
      <c r="AU328" s="18" t="s">
        <v>82</v>
      </c>
    </row>
    <row r="329" spans="1:65" s="2" customFormat="1" ht="11.25">
      <c r="A329" s="35"/>
      <c r="B329" s="36"/>
      <c r="C329" s="37"/>
      <c r="D329" s="197" t="s">
        <v>150</v>
      </c>
      <c r="E329" s="37"/>
      <c r="F329" s="198" t="s">
        <v>632</v>
      </c>
      <c r="G329" s="37"/>
      <c r="H329" s="37"/>
      <c r="I329" s="194"/>
      <c r="J329" s="37"/>
      <c r="K329" s="37"/>
      <c r="L329" s="40"/>
      <c r="M329" s="195"/>
      <c r="N329" s="196"/>
      <c r="O329" s="65"/>
      <c r="P329" s="65"/>
      <c r="Q329" s="65"/>
      <c r="R329" s="65"/>
      <c r="S329" s="65"/>
      <c r="T329" s="66"/>
      <c r="U329" s="35"/>
      <c r="V329" s="35"/>
      <c r="W329" s="35"/>
      <c r="X329" s="35"/>
      <c r="Y329" s="35"/>
      <c r="Z329" s="35"/>
      <c r="AA329" s="35"/>
      <c r="AB329" s="35"/>
      <c r="AC329" s="35"/>
      <c r="AD329" s="35"/>
      <c r="AE329" s="35"/>
      <c r="AT329" s="18" t="s">
        <v>150</v>
      </c>
      <c r="AU329" s="18" t="s">
        <v>82</v>
      </c>
    </row>
    <row r="330" spans="1:65" s="13" customFormat="1" ht="22.5">
      <c r="B330" s="199"/>
      <c r="C330" s="200"/>
      <c r="D330" s="192" t="s">
        <v>152</v>
      </c>
      <c r="E330" s="201" t="s">
        <v>19</v>
      </c>
      <c r="F330" s="202" t="s">
        <v>633</v>
      </c>
      <c r="G330" s="200"/>
      <c r="H330" s="201" t="s">
        <v>19</v>
      </c>
      <c r="I330" s="203"/>
      <c r="J330" s="200"/>
      <c r="K330" s="200"/>
      <c r="L330" s="204"/>
      <c r="M330" s="205"/>
      <c r="N330" s="206"/>
      <c r="O330" s="206"/>
      <c r="P330" s="206"/>
      <c r="Q330" s="206"/>
      <c r="R330" s="206"/>
      <c r="S330" s="206"/>
      <c r="T330" s="207"/>
      <c r="AT330" s="208" t="s">
        <v>152</v>
      </c>
      <c r="AU330" s="208" t="s">
        <v>82</v>
      </c>
      <c r="AV330" s="13" t="s">
        <v>80</v>
      </c>
      <c r="AW330" s="13" t="s">
        <v>35</v>
      </c>
      <c r="AX330" s="13" t="s">
        <v>73</v>
      </c>
      <c r="AY330" s="208" t="s">
        <v>139</v>
      </c>
    </row>
    <row r="331" spans="1:65" s="14" customFormat="1" ht="11.25">
      <c r="B331" s="209"/>
      <c r="C331" s="210"/>
      <c r="D331" s="192" t="s">
        <v>152</v>
      </c>
      <c r="E331" s="211" t="s">
        <v>19</v>
      </c>
      <c r="F331" s="212" t="s">
        <v>1462</v>
      </c>
      <c r="G331" s="210"/>
      <c r="H331" s="213">
        <v>4.75</v>
      </c>
      <c r="I331" s="214"/>
      <c r="J331" s="210"/>
      <c r="K331" s="210"/>
      <c r="L331" s="215"/>
      <c r="M331" s="216"/>
      <c r="N331" s="217"/>
      <c r="O331" s="217"/>
      <c r="P331" s="217"/>
      <c r="Q331" s="217"/>
      <c r="R331" s="217"/>
      <c r="S331" s="217"/>
      <c r="T331" s="218"/>
      <c r="AT331" s="219" t="s">
        <v>152</v>
      </c>
      <c r="AU331" s="219" t="s">
        <v>82</v>
      </c>
      <c r="AV331" s="14" t="s">
        <v>82</v>
      </c>
      <c r="AW331" s="14" t="s">
        <v>35</v>
      </c>
      <c r="AX331" s="14" t="s">
        <v>73</v>
      </c>
      <c r="AY331" s="219" t="s">
        <v>139</v>
      </c>
    </row>
    <row r="332" spans="1:65" s="15" customFormat="1" ht="11.25">
      <c r="B332" s="220"/>
      <c r="C332" s="221"/>
      <c r="D332" s="192" t="s">
        <v>152</v>
      </c>
      <c r="E332" s="222" t="s">
        <v>19</v>
      </c>
      <c r="F332" s="223" t="s">
        <v>155</v>
      </c>
      <c r="G332" s="221"/>
      <c r="H332" s="224">
        <v>4.75</v>
      </c>
      <c r="I332" s="225"/>
      <c r="J332" s="221"/>
      <c r="K332" s="221"/>
      <c r="L332" s="226"/>
      <c r="M332" s="227"/>
      <c r="N332" s="228"/>
      <c r="O332" s="228"/>
      <c r="P332" s="228"/>
      <c r="Q332" s="228"/>
      <c r="R332" s="228"/>
      <c r="S332" s="228"/>
      <c r="T332" s="229"/>
      <c r="AT332" s="230" t="s">
        <v>152</v>
      </c>
      <c r="AU332" s="230" t="s">
        <v>82</v>
      </c>
      <c r="AV332" s="15" t="s">
        <v>146</v>
      </c>
      <c r="AW332" s="15" t="s">
        <v>35</v>
      </c>
      <c r="AX332" s="15" t="s">
        <v>80</v>
      </c>
      <c r="AY332" s="230" t="s">
        <v>139</v>
      </c>
    </row>
    <row r="333" spans="1:65" s="2" customFormat="1" ht="24.2" customHeight="1">
      <c r="A333" s="35"/>
      <c r="B333" s="36"/>
      <c r="C333" s="179" t="s">
        <v>449</v>
      </c>
      <c r="D333" s="179" t="s">
        <v>141</v>
      </c>
      <c r="E333" s="180" t="s">
        <v>684</v>
      </c>
      <c r="F333" s="181" t="s">
        <v>685</v>
      </c>
      <c r="G333" s="182" t="s">
        <v>144</v>
      </c>
      <c r="H333" s="183">
        <v>2.4</v>
      </c>
      <c r="I333" s="184"/>
      <c r="J333" s="185">
        <f>ROUND(I333*H333,2)</f>
        <v>0</v>
      </c>
      <c r="K333" s="181" t="s">
        <v>145</v>
      </c>
      <c r="L333" s="40"/>
      <c r="M333" s="186" t="s">
        <v>19</v>
      </c>
      <c r="N333" s="187" t="s">
        <v>44</v>
      </c>
      <c r="O333" s="65"/>
      <c r="P333" s="188">
        <f>O333*H333</f>
        <v>0</v>
      </c>
      <c r="Q333" s="188">
        <v>0.82326999999999995</v>
      </c>
      <c r="R333" s="188">
        <f>Q333*H333</f>
        <v>1.9758479999999998</v>
      </c>
      <c r="S333" s="188">
        <v>0</v>
      </c>
      <c r="T333" s="189">
        <f>S333*H333</f>
        <v>0</v>
      </c>
      <c r="U333" s="35"/>
      <c r="V333" s="35"/>
      <c r="W333" s="35"/>
      <c r="X333" s="35"/>
      <c r="Y333" s="35"/>
      <c r="Z333" s="35"/>
      <c r="AA333" s="35"/>
      <c r="AB333" s="35"/>
      <c r="AC333" s="35"/>
      <c r="AD333" s="35"/>
      <c r="AE333" s="35"/>
      <c r="AR333" s="190" t="s">
        <v>146</v>
      </c>
      <c r="AT333" s="190" t="s">
        <v>141</v>
      </c>
      <c r="AU333" s="190" t="s">
        <v>82</v>
      </c>
      <c r="AY333" s="18" t="s">
        <v>139</v>
      </c>
      <c r="BE333" s="191">
        <f>IF(N333="základní",J333,0)</f>
        <v>0</v>
      </c>
      <c r="BF333" s="191">
        <f>IF(N333="snížená",J333,0)</f>
        <v>0</v>
      </c>
      <c r="BG333" s="191">
        <f>IF(N333="zákl. přenesená",J333,0)</f>
        <v>0</v>
      </c>
      <c r="BH333" s="191">
        <f>IF(N333="sníž. přenesená",J333,0)</f>
        <v>0</v>
      </c>
      <c r="BI333" s="191">
        <f>IF(N333="nulová",J333,0)</f>
        <v>0</v>
      </c>
      <c r="BJ333" s="18" t="s">
        <v>80</v>
      </c>
      <c r="BK333" s="191">
        <f>ROUND(I333*H333,2)</f>
        <v>0</v>
      </c>
      <c r="BL333" s="18" t="s">
        <v>146</v>
      </c>
      <c r="BM333" s="190" t="s">
        <v>1463</v>
      </c>
    </row>
    <row r="334" spans="1:65" s="2" customFormat="1" ht="19.5">
      <c r="A334" s="35"/>
      <c r="B334" s="36"/>
      <c r="C334" s="37"/>
      <c r="D334" s="192" t="s">
        <v>148</v>
      </c>
      <c r="E334" s="37"/>
      <c r="F334" s="193" t="s">
        <v>687</v>
      </c>
      <c r="G334" s="37"/>
      <c r="H334" s="37"/>
      <c r="I334" s="194"/>
      <c r="J334" s="37"/>
      <c r="K334" s="37"/>
      <c r="L334" s="40"/>
      <c r="M334" s="195"/>
      <c r="N334" s="196"/>
      <c r="O334" s="65"/>
      <c r="P334" s="65"/>
      <c r="Q334" s="65"/>
      <c r="R334" s="65"/>
      <c r="S334" s="65"/>
      <c r="T334" s="66"/>
      <c r="U334" s="35"/>
      <c r="V334" s="35"/>
      <c r="W334" s="35"/>
      <c r="X334" s="35"/>
      <c r="Y334" s="35"/>
      <c r="Z334" s="35"/>
      <c r="AA334" s="35"/>
      <c r="AB334" s="35"/>
      <c r="AC334" s="35"/>
      <c r="AD334" s="35"/>
      <c r="AE334" s="35"/>
      <c r="AT334" s="18" t="s">
        <v>148</v>
      </c>
      <c r="AU334" s="18" t="s">
        <v>82</v>
      </c>
    </row>
    <row r="335" spans="1:65" s="2" customFormat="1" ht="11.25">
      <c r="A335" s="35"/>
      <c r="B335" s="36"/>
      <c r="C335" s="37"/>
      <c r="D335" s="197" t="s">
        <v>150</v>
      </c>
      <c r="E335" s="37"/>
      <c r="F335" s="198" t="s">
        <v>688</v>
      </c>
      <c r="G335" s="37"/>
      <c r="H335" s="37"/>
      <c r="I335" s="194"/>
      <c r="J335" s="37"/>
      <c r="K335" s="37"/>
      <c r="L335" s="40"/>
      <c r="M335" s="195"/>
      <c r="N335" s="196"/>
      <c r="O335" s="65"/>
      <c r="P335" s="65"/>
      <c r="Q335" s="65"/>
      <c r="R335" s="65"/>
      <c r="S335" s="65"/>
      <c r="T335" s="66"/>
      <c r="U335" s="35"/>
      <c r="V335" s="35"/>
      <c r="W335" s="35"/>
      <c r="X335" s="35"/>
      <c r="Y335" s="35"/>
      <c r="Z335" s="35"/>
      <c r="AA335" s="35"/>
      <c r="AB335" s="35"/>
      <c r="AC335" s="35"/>
      <c r="AD335" s="35"/>
      <c r="AE335" s="35"/>
      <c r="AT335" s="18" t="s">
        <v>150</v>
      </c>
      <c r="AU335" s="18" t="s">
        <v>82</v>
      </c>
    </row>
    <row r="336" spans="1:65" s="13" customFormat="1" ht="33.75">
      <c r="B336" s="199"/>
      <c r="C336" s="200"/>
      <c r="D336" s="192" t="s">
        <v>152</v>
      </c>
      <c r="E336" s="201" t="s">
        <v>19</v>
      </c>
      <c r="F336" s="202" t="s">
        <v>1464</v>
      </c>
      <c r="G336" s="200"/>
      <c r="H336" s="201" t="s">
        <v>19</v>
      </c>
      <c r="I336" s="203"/>
      <c r="J336" s="200"/>
      <c r="K336" s="200"/>
      <c r="L336" s="204"/>
      <c r="M336" s="205"/>
      <c r="N336" s="206"/>
      <c r="O336" s="206"/>
      <c r="P336" s="206"/>
      <c r="Q336" s="206"/>
      <c r="R336" s="206"/>
      <c r="S336" s="206"/>
      <c r="T336" s="207"/>
      <c r="AT336" s="208" t="s">
        <v>152</v>
      </c>
      <c r="AU336" s="208" t="s">
        <v>82</v>
      </c>
      <c r="AV336" s="13" t="s">
        <v>80</v>
      </c>
      <c r="AW336" s="13" t="s">
        <v>35</v>
      </c>
      <c r="AX336" s="13" t="s">
        <v>73</v>
      </c>
      <c r="AY336" s="208" t="s">
        <v>139</v>
      </c>
    </row>
    <row r="337" spans="1:65" s="14" customFormat="1" ht="11.25">
      <c r="B337" s="209"/>
      <c r="C337" s="210"/>
      <c r="D337" s="192" t="s">
        <v>152</v>
      </c>
      <c r="E337" s="211" t="s">
        <v>19</v>
      </c>
      <c r="F337" s="212" t="s">
        <v>1465</v>
      </c>
      <c r="G337" s="210"/>
      <c r="H337" s="213">
        <v>2.4</v>
      </c>
      <c r="I337" s="214"/>
      <c r="J337" s="210"/>
      <c r="K337" s="210"/>
      <c r="L337" s="215"/>
      <c r="M337" s="216"/>
      <c r="N337" s="217"/>
      <c r="O337" s="217"/>
      <c r="P337" s="217"/>
      <c r="Q337" s="217"/>
      <c r="R337" s="217"/>
      <c r="S337" s="217"/>
      <c r="T337" s="218"/>
      <c r="AT337" s="219" t="s">
        <v>152</v>
      </c>
      <c r="AU337" s="219" t="s">
        <v>82</v>
      </c>
      <c r="AV337" s="14" t="s">
        <v>82</v>
      </c>
      <c r="AW337" s="14" t="s">
        <v>35</v>
      </c>
      <c r="AX337" s="14" t="s">
        <v>73</v>
      </c>
      <c r="AY337" s="219" t="s">
        <v>139</v>
      </c>
    </row>
    <row r="338" spans="1:65" s="15" customFormat="1" ht="11.25">
      <c r="B338" s="220"/>
      <c r="C338" s="221"/>
      <c r="D338" s="192" t="s">
        <v>152</v>
      </c>
      <c r="E338" s="222" t="s">
        <v>19</v>
      </c>
      <c r="F338" s="223" t="s">
        <v>155</v>
      </c>
      <c r="G338" s="221"/>
      <c r="H338" s="224">
        <v>2.4</v>
      </c>
      <c r="I338" s="225"/>
      <c r="J338" s="221"/>
      <c r="K338" s="221"/>
      <c r="L338" s="226"/>
      <c r="M338" s="227"/>
      <c r="N338" s="228"/>
      <c r="O338" s="228"/>
      <c r="P338" s="228"/>
      <c r="Q338" s="228"/>
      <c r="R338" s="228"/>
      <c r="S338" s="228"/>
      <c r="T338" s="229"/>
      <c r="AT338" s="230" t="s">
        <v>152</v>
      </c>
      <c r="AU338" s="230" t="s">
        <v>82</v>
      </c>
      <c r="AV338" s="15" t="s">
        <v>146</v>
      </c>
      <c r="AW338" s="15" t="s">
        <v>35</v>
      </c>
      <c r="AX338" s="15" t="s">
        <v>80</v>
      </c>
      <c r="AY338" s="230" t="s">
        <v>139</v>
      </c>
    </row>
    <row r="339" spans="1:65" s="2" customFormat="1" ht="24.2" customHeight="1">
      <c r="A339" s="35"/>
      <c r="B339" s="36"/>
      <c r="C339" s="179" t="s">
        <v>455</v>
      </c>
      <c r="D339" s="179" t="s">
        <v>141</v>
      </c>
      <c r="E339" s="180" t="s">
        <v>1466</v>
      </c>
      <c r="F339" s="181" t="s">
        <v>1467</v>
      </c>
      <c r="G339" s="182" t="s">
        <v>144</v>
      </c>
      <c r="H339" s="183">
        <v>2.4</v>
      </c>
      <c r="I339" s="184"/>
      <c r="J339" s="185">
        <f>ROUND(I339*H339,2)</f>
        <v>0</v>
      </c>
      <c r="K339" s="181" t="s">
        <v>145</v>
      </c>
      <c r="L339" s="40"/>
      <c r="M339" s="186" t="s">
        <v>19</v>
      </c>
      <c r="N339" s="187" t="s">
        <v>44</v>
      </c>
      <c r="O339" s="65"/>
      <c r="P339" s="188">
        <f>O339*H339</f>
        <v>0</v>
      </c>
      <c r="Q339" s="188">
        <v>7.1999999999999995E-2</v>
      </c>
      <c r="R339" s="188">
        <f>Q339*H339</f>
        <v>0.17279999999999998</v>
      </c>
      <c r="S339" s="188">
        <v>0</v>
      </c>
      <c r="T339" s="189">
        <f>S339*H339</f>
        <v>0</v>
      </c>
      <c r="U339" s="35"/>
      <c r="V339" s="35"/>
      <c r="W339" s="35"/>
      <c r="X339" s="35"/>
      <c r="Y339" s="35"/>
      <c r="Z339" s="35"/>
      <c r="AA339" s="35"/>
      <c r="AB339" s="35"/>
      <c r="AC339" s="35"/>
      <c r="AD339" s="35"/>
      <c r="AE339" s="35"/>
      <c r="AR339" s="190" t="s">
        <v>146</v>
      </c>
      <c r="AT339" s="190" t="s">
        <v>141</v>
      </c>
      <c r="AU339" s="190" t="s">
        <v>82</v>
      </c>
      <c r="AY339" s="18" t="s">
        <v>139</v>
      </c>
      <c r="BE339" s="191">
        <f>IF(N339="základní",J339,0)</f>
        <v>0</v>
      </c>
      <c r="BF339" s="191">
        <f>IF(N339="snížená",J339,0)</f>
        <v>0</v>
      </c>
      <c r="BG339" s="191">
        <f>IF(N339="zákl. přenesená",J339,0)</f>
        <v>0</v>
      </c>
      <c r="BH339" s="191">
        <f>IF(N339="sníž. přenesená",J339,0)</f>
        <v>0</v>
      </c>
      <c r="BI339" s="191">
        <f>IF(N339="nulová",J339,0)</f>
        <v>0</v>
      </c>
      <c r="BJ339" s="18" t="s">
        <v>80</v>
      </c>
      <c r="BK339" s="191">
        <f>ROUND(I339*H339,2)</f>
        <v>0</v>
      </c>
      <c r="BL339" s="18" t="s">
        <v>146</v>
      </c>
      <c r="BM339" s="190" t="s">
        <v>1468</v>
      </c>
    </row>
    <row r="340" spans="1:65" s="2" customFormat="1" ht="29.25">
      <c r="A340" s="35"/>
      <c r="B340" s="36"/>
      <c r="C340" s="37"/>
      <c r="D340" s="192" t="s">
        <v>148</v>
      </c>
      <c r="E340" s="37"/>
      <c r="F340" s="193" t="s">
        <v>1469</v>
      </c>
      <c r="G340" s="37"/>
      <c r="H340" s="37"/>
      <c r="I340" s="194"/>
      <c r="J340" s="37"/>
      <c r="K340" s="37"/>
      <c r="L340" s="40"/>
      <c r="M340" s="195"/>
      <c r="N340" s="196"/>
      <c r="O340" s="65"/>
      <c r="P340" s="65"/>
      <c r="Q340" s="65"/>
      <c r="R340" s="65"/>
      <c r="S340" s="65"/>
      <c r="T340" s="66"/>
      <c r="U340" s="35"/>
      <c r="V340" s="35"/>
      <c r="W340" s="35"/>
      <c r="X340" s="35"/>
      <c r="Y340" s="35"/>
      <c r="Z340" s="35"/>
      <c r="AA340" s="35"/>
      <c r="AB340" s="35"/>
      <c r="AC340" s="35"/>
      <c r="AD340" s="35"/>
      <c r="AE340" s="35"/>
      <c r="AT340" s="18" t="s">
        <v>148</v>
      </c>
      <c r="AU340" s="18" t="s">
        <v>82</v>
      </c>
    </row>
    <row r="341" spans="1:65" s="2" customFormat="1" ht="11.25">
      <c r="A341" s="35"/>
      <c r="B341" s="36"/>
      <c r="C341" s="37"/>
      <c r="D341" s="197" t="s">
        <v>150</v>
      </c>
      <c r="E341" s="37"/>
      <c r="F341" s="198" t="s">
        <v>1470</v>
      </c>
      <c r="G341" s="37"/>
      <c r="H341" s="37"/>
      <c r="I341" s="194"/>
      <c r="J341" s="37"/>
      <c r="K341" s="37"/>
      <c r="L341" s="40"/>
      <c r="M341" s="195"/>
      <c r="N341" s="196"/>
      <c r="O341" s="65"/>
      <c r="P341" s="65"/>
      <c r="Q341" s="65"/>
      <c r="R341" s="65"/>
      <c r="S341" s="65"/>
      <c r="T341" s="66"/>
      <c r="U341" s="35"/>
      <c r="V341" s="35"/>
      <c r="W341" s="35"/>
      <c r="X341" s="35"/>
      <c r="Y341" s="35"/>
      <c r="Z341" s="35"/>
      <c r="AA341" s="35"/>
      <c r="AB341" s="35"/>
      <c r="AC341" s="35"/>
      <c r="AD341" s="35"/>
      <c r="AE341" s="35"/>
      <c r="AT341" s="18" t="s">
        <v>150</v>
      </c>
      <c r="AU341" s="18" t="s">
        <v>82</v>
      </c>
    </row>
    <row r="342" spans="1:65" s="13" customFormat="1" ht="33.75">
      <c r="B342" s="199"/>
      <c r="C342" s="200"/>
      <c r="D342" s="192" t="s">
        <v>152</v>
      </c>
      <c r="E342" s="201" t="s">
        <v>19</v>
      </c>
      <c r="F342" s="202" t="s">
        <v>1471</v>
      </c>
      <c r="G342" s="200"/>
      <c r="H342" s="201" t="s">
        <v>19</v>
      </c>
      <c r="I342" s="203"/>
      <c r="J342" s="200"/>
      <c r="K342" s="200"/>
      <c r="L342" s="204"/>
      <c r="M342" s="205"/>
      <c r="N342" s="206"/>
      <c r="O342" s="206"/>
      <c r="P342" s="206"/>
      <c r="Q342" s="206"/>
      <c r="R342" s="206"/>
      <c r="S342" s="206"/>
      <c r="T342" s="207"/>
      <c r="AT342" s="208" t="s">
        <v>152</v>
      </c>
      <c r="AU342" s="208" t="s">
        <v>82</v>
      </c>
      <c r="AV342" s="13" t="s">
        <v>80</v>
      </c>
      <c r="AW342" s="13" t="s">
        <v>35</v>
      </c>
      <c r="AX342" s="13" t="s">
        <v>73</v>
      </c>
      <c r="AY342" s="208" t="s">
        <v>139</v>
      </c>
    </row>
    <row r="343" spans="1:65" s="14" customFormat="1" ht="11.25">
      <c r="B343" s="209"/>
      <c r="C343" s="210"/>
      <c r="D343" s="192" t="s">
        <v>152</v>
      </c>
      <c r="E343" s="211" t="s">
        <v>19</v>
      </c>
      <c r="F343" s="212" t="s">
        <v>1472</v>
      </c>
      <c r="G343" s="210"/>
      <c r="H343" s="213">
        <v>2.4</v>
      </c>
      <c r="I343" s="214"/>
      <c r="J343" s="210"/>
      <c r="K343" s="210"/>
      <c r="L343" s="215"/>
      <c r="M343" s="216"/>
      <c r="N343" s="217"/>
      <c r="O343" s="217"/>
      <c r="P343" s="217"/>
      <c r="Q343" s="217"/>
      <c r="R343" s="217"/>
      <c r="S343" s="217"/>
      <c r="T343" s="218"/>
      <c r="AT343" s="219" t="s">
        <v>152</v>
      </c>
      <c r="AU343" s="219" t="s">
        <v>82</v>
      </c>
      <c r="AV343" s="14" t="s">
        <v>82</v>
      </c>
      <c r="AW343" s="14" t="s">
        <v>35</v>
      </c>
      <c r="AX343" s="14" t="s">
        <v>73</v>
      </c>
      <c r="AY343" s="219" t="s">
        <v>139</v>
      </c>
    </row>
    <row r="344" spans="1:65" s="15" customFormat="1" ht="11.25">
      <c r="B344" s="220"/>
      <c r="C344" s="221"/>
      <c r="D344" s="192" t="s">
        <v>152</v>
      </c>
      <c r="E344" s="222" t="s">
        <v>19</v>
      </c>
      <c r="F344" s="223" t="s">
        <v>155</v>
      </c>
      <c r="G344" s="221"/>
      <c r="H344" s="224">
        <v>2.4</v>
      </c>
      <c r="I344" s="225"/>
      <c r="J344" s="221"/>
      <c r="K344" s="221"/>
      <c r="L344" s="226"/>
      <c r="M344" s="227"/>
      <c r="N344" s="228"/>
      <c r="O344" s="228"/>
      <c r="P344" s="228"/>
      <c r="Q344" s="228"/>
      <c r="R344" s="228"/>
      <c r="S344" s="228"/>
      <c r="T344" s="229"/>
      <c r="AT344" s="230" t="s">
        <v>152</v>
      </c>
      <c r="AU344" s="230" t="s">
        <v>82</v>
      </c>
      <c r="AV344" s="15" t="s">
        <v>146</v>
      </c>
      <c r="AW344" s="15" t="s">
        <v>35</v>
      </c>
      <c r="AX344" s="15" t="s">
        <v>80</v>
      </c>
      <c r="AY344" s="230" t="s">
        <v>139</v>
      </c>
    </row>
    <row r="345" spans="1:65" s="12" customFormat="1" ht="22.9" customHeight="1">
      <c r="B345" s="163"/>
      <c r="C345" s="164"/>
      <c r="D345" s="165" t="s">
        <v>72</v>
      </c>
      <c r="E345" s="177" t="s">
        <v>189</v>
      </c>
      <c r="F345" s="177" t="s">
        <v>692</v>
      </c>
      <c r="G345" s="164"/>
      <c r="H345" s="164"/>
      <c r="I345" s="167"/>
      <c r="J345" s="178">
        <f>BK345</f>
        <v>0</v>
      </c>
      <c r="K345" s="164"/>
      <c r="L345" s="169"/>
      <c r="M345" s="170"/>
      <c r="N345" s="171"/>
      <c r="O345" s="171"/>
      <c r="P345" s="172">
        <f>SUM(P346:P351)</f>
        <v>0</v>
      </c>
      <c r="Q345" s="171"/>
      <c r="R345" s="172">
        <f>SUM(R346:R351)</f>
        <v>4.4144700000000002E-3</v>
      </c>
      <c r="S345" s="171"/>
      <c r="T345" s="173">
        <f>SUM(T346:T351)</f>
        <v>0</v>
      </c>
      <c r="AR345" s="174" t="s">
        <v>80</v>
      </c>
      <c r="AT345" s="175" t="s">
        <v>72</v>
      </c>
      <c r="AU345" s="175" t="s">
        <v>80</v>
      </c>
      <c r="AY345" s="174" t="s">
        <v>139</v>
      </c>
      <c r="BK345" s="176">
        <f>SUM(BK346:BK351)</f>
        <v>0</v>
      </c>
    </row>
    <row r="346" spans="1:65" s="2" customFormat="1" ht="24.2" customHeight="1">
      <c r="A346" s="35"/>
      <c r="B346" s="36"/>
      <c r="C346" s="179" t="s">
        <v>462</v>
      </c>
      <c r="D346" s="179" t="s">
        <v>141</v>
      </c>
      <c r="E346" s="180" t="s">
        <v>1473</v>
      </c>
      <c r="F346" s="181" t="s">
        <v>1474</v>
      </c>
      <c r="G346" s="182" t="s">
        <v>144</v>
      </c>
      <c r="H346" s="183">
        <v>3.9769999999999999</v>
      </c>
      <c r="I346" s="184"/>
      <c r="J346" s="185">
        <f>ROUND(I346*H346,2)</f>
        <v>0</v>
      </c>
      <c r="K346" s="181" t="s">
        <v>145</v>
      </c>
      <c r="L346" s="40"/>
      <c r="M346" s="186" t="s">
        <v>19</v>
      </c>
      <c r="N346" s="187" t="s">
        <v>44</v>
      </c>
      <c r="O346" s="65"/>
      <c r="P346" s="188">
        <f>O346*H346</f>
        <v>0</v>
      </c>
      <c r="Q346" s="188">
        <v>1.1100000000000001E-3</v>
      </c>
      <c r="R346" s="188">
        <f>Q346*H346</f>
        <v>4.4144700000000002E-3</v>
      </c>
      <c r="S346" s="188">
        <v>0</v>
      </c>
      <c r="T346" s="189">
        <f>S346*H346</f>
        <v>0</v>
      </c>
      <c r="U346" s="35"/>
      <c r="V346" s="35"/>
      <c r="W346" s="35"/>
      <c r="X346" s="35"/>
      <c r="Y346" s="35"/>
      <c r="Z346" s="35"/>
      <c r="AA346" s="35"/>
      <c r="AB346" s="35"/>
      <c r="AC346" s="35"/>
      <c r="AD346" s="35"/>
      <c r="AE346" s="35"/>
      <c r="AR346" s="190" t="s">
        <v>146</v>
      </c>
      <c r="AT346" s="190" t="s">
        <v>141</v>
      </c>
      <c r="AU346" s="190" t="s">
        <v>82</v>
      </c>
      <c r="AY346" s="18" t="s">
        <v>139</v>
      </c>
      <c r="BE346" s="191">
        <f>IF(N346="základní",J346,0)</f>
        <v>0</v>
      </c>
      <c r="BF346" s="191">
        <f>IF(N346="snížená",J346,0)</f>
        <v>0</v>
      </c>
      <c r="BG346" s="191">
        <f>IF(N346="zákl. přenesená",J346,0)</f>
        <v>0</v>
      </c>
      <c r="BH346" s="191">
        <f>IF(N346="sníž. přenesená",J346,0)</f>
        <v>0</v>
      </c>
      <c r="BI346" s="191">
        <f>IF(N346="nulová",J346,0)</f>
        <v>0</v>
      </c>
      <c r="BJ346" s="18" t="s">
        <v>80</v>
      </c>
      <c r="BK346" s="191">
        <f>ROUND(I346*H346,2)</f>
        <v>0</v>
      </c>
      <c r="BL346" s="18" t="s">
        <v>146</v>
      </c>
      <c r="BM346" s="190" t="s">
        <v>1475</v>
      </c>
    </row>
    <row r="347" spans="1:65" s="2" customFormat="1" ht="19.5">
      <c r="A347" s="35"/>
      <c r="B347" s="36"/>
      <c r="C347" s="37"/>
      <c r="D347" s="192" t="s">
        <v>148</v>
      </c>
      <c r="E347" s="37"/>
      <c r="F347" s="193" t="s">
        <v>1476</v>
      </c>
      <c r="G347" s="37"/>
      <c r="H347" s="37"/>
      <c r="I347" s="194"/>
      <c r="J347" s="37"/>
      <c r="K347" s="37"/>
      <c r="L347" s="40"/>
      <c r="M347" s="195"/>
      <c r="N347" s="196"/>
      <c r="O347" s="65"/>
      <c r="P347" s="65"/>
      <c r="Q347" s="65"/>
      <c r="R347" s="65"/>
      <c r="S347" s="65"/>
      <c r="T347" s="66"/>
      <c r="U347" s="35"/>
      <c r="V347" s="35"/>
      <c r="W347" s="35"/>
      <c r="X347" s="35"/>
      <c r="Y347" s="35"/>
      <c r="Z347" s="35"/>
      <c r="AA347" s="35"/>
      <c r="AB347" s="35"/>
      <c r="AC347" s="35"/>
      <c r="AD347" s="35"/>
      <c r="AE347" s="35"/>
      <c r="AT347" s="18" t="s">
        <v>148</v>
      </c>
      <c r="AU347" s="18" t="s">
        <v>82</v>
      </c>
    </row>
    <row r="348" spans="1:65" s="2" customFormat="1" ht="11.25">
      <c r="A348" s="35"/>
      <c r="B348" s="36"/>
      <c r="C348" s="37"/>
      <c r="D348" s="197" t="s">
        <v>150</v>
      </c>
      <c r="E348" s="37"/>
      <c r="F348" s="198" t="s">
        <v>1477</v>
      </c>
      <c r="G348" s="37"/>
      <c r="H348" s="37"/>
      <c r="I348" s="194"/>
      <c r="J348" s="37"/>
      <c r="K348" s="37"/>
      <c r="L348" s="40"/>
      <c r="M348" s="195"/>
      <c r="N348" s="196"/>
      <c r="O348" s="65"/>
      <c r="P348" s="65"/>
      <c r="Q348" s="65"/>
      <c r="R348" s="65"/>
      <c r="S348" s="65"/>
      <c r="T348" s="66"/>
      <c r="U348" s="35"/>
      <c r="V348" s="35"/>
      <c r="W348" s="35"/>
      <c r="X348" s="35"/>
      <c r="Y348" s="35"/>
      <c r="Z348" s="35"/>
      <c r="AA348" s="35"/>
      <c r="AB348" s="35"/>
      <c r="AC348" s="35"/>
      <c r="AD348" s="35"/>
      <c r="AE348" s="35"/>
      <c r="AT348" s="18" t="s">
        <v>150</v>
      </c>
      <c r="AU348" s="18" t="s">
        <v>82</v>
      </c>
    </row>
    <row r="349" spans="1:65" s="13" customFormat="1" ht="11.25">
      <c r="B349" s="199"/>
      <c r="C349" s="200"/>
      <c r="D349" s="192" t="s">
        <v>152</v>
      </c>
      <c r="E349" s="201" t="s">
        <v>19</v>
      </c>
      <c r="F349" s="202" t="s">
        <v>1478</v>
      </c>
      <c r="G349" s="200"/>
      <c r="H349" s="201" t="s">
        <v>19</v>
      </c>
      <c r="I349" s="203"/>
      <c r="J349" s="200"/>
      <c r="K349" s="200"/>
      <c r="L349" s="204"/>
      <c r="M349" s="205"/>
      <c r="N349" s="206"/>
      <c r="O349" s="206"/>
      <c r="P349" s="206"/>
      <c r="Q349" s="206"/>
      <c r="R349" s="206"/>
      <c r="S349" s="206"/>
      <c r="T349" s="207"/>
      <c r="AT349" s="208" t="s">
        <v>152</v>
      </c>
      <c r="AU349" s="208" t="s">
        <v>82</v>
      </c>
      <c r="AV349" s="13" t="s">
        <v>80</v>
      </c>
      <c r="AW349" s="13" t="s">
        <v>35</v>
      </c>
      <c r="AX349" s="13" t="s">
        <v>73</v>
      </c>
      <c r="AY349" s="208" t="s">
        <v>139</v>
      </c>
    </row>
    <row r="350" spans="1:65" s="14" customFormat="1" ht="11.25">
      <c r="B350" s="209"/>
      <c r="C350" s="210"/>
      <c r="D350" s="192" t="s">
        <v>152</v>
      </c>
      <c r="E350" s="211" t="s">
        <v>19</v>
      </c>
      <c r="F350" s="212" t="s">
        <v>1479</v>
      </c>
      <c r="G350" s="210"/>
      <c r="H350" s="213">
        <v>3.9769999999999999</v>
      </c>
      <c r="I350" s="214"/>
      <c r="J350" s="210"/>
      <c r="K350" s="210"/>
      <c r="L350" s="215"/>
      <c r="M350" s="216"/>
      <c r="N350" s="217"/>
      <c r="O350" s="217"/>
      <c r="P350" s="217"/>
      <c r="Q350" s="217"/>
      <c r="R350" s="217"/>
      <c r="S350" s="217"/>
      <c r="T350" s="218"/>
      <c r="AT350" s="219" t="s">
        <v>152</v>
      </c>
      <c r="AU350" s="219" t="s">
        <v>82</v>
      </c>
      <c r="AV350" s="14" t="s">
        <v>82</v>
      </c>
      <c r="AW350" s="14" t="s">
        <v>35</v>
      </c>
      <c r="AX350" s="14" t="s">
        <v>73</v>
      </c>
      <c r="AY350" s="219" t="s">
        <v>139</v>
      </c>
    </row>
    <row r="351" spans="1:65" s="15" customFormat="1" ht="11.25">
      <c r="B351" s="220"/>
      <c r="C351" s="221"/>
      <c r="D351" s="192" t="s">
        <v>152</v>
      </c>
      <c r="E351" s="222" t="s">
        <v>19</v>
      </c>
      <c r="F351" s="223" t="s">
        <v>155</v>
      </c>
      <c r="G351" s="221"/>
      <c r="H351" s="224">
        <v>3.9769999999999999</v>
      </c>
      <c r="I351" s="225"/>
      <c r="J351" s="221"/>
      <c r="K351" s="221"/>
      <c r="L351" s="226"/>
      <c r="M351" s="227"/>
      <c r="N351" s="228"/>
      <c r="O351" s="228"/>
      <c r="P351" s="228"/>
      <c r="Q351" s="228"/>
      <c r="R351" s="228"/>
      <c r="S351" s="228"/>
      <c r="T351" s="229"/>
      <c r="AT351" s="230" t="s">
        <v>152</v>
      </c>
      <c r="AU351" s="230" t="s">
        <v>82</v>
      </c>
      <c r="AV351" s="15" t="s">
        <v>146</v>
      </c>
      <c r="AW351" s="15" t="s">
        <v>35</v>
      </c>
      <c r="AX351" s="15" t="s">
        <v>80</v>
      </c>
      <c r="AY351" s="230" t="s">
        <v>139</v>
      </c>
    </row>
    <row r="352" spans="1:65" s="12" customFormat="1" ht="22.9" customHeight="1">
      <c r="B352" s="163"/>
      <c r="C352" s="164"/>
      <c r="D352" s="165" t="s">
        <v>72</v>
      </c>
      <c r="E352" s="177" t="s">
        <v>210</v>
      </c>
      <c r="F352" s="177" t="s">
        <v>1480</v>
      </c>
      <c r="G352" s="164"/>
      <c r="H352" s="164"/>
      <c r="I352" s="167"/>
      <c r="J352" s="178">
        <f>BK352</f>
        <v>0</v>
      </c>
      <c r="K352" s="164"/>
      <c r="L352" s="169"/>
      <c r="M352" s="170"/>
      <c r="N352" s="171"/>
      <c r="O352" s="171"/>
      <c r="P352" s="172">
        <f>SUM(P353:P362)</f>
        <v>0</v>
      </c>
      <c r="Q352" s="171"/>
      <c r="R352" s="172">
        <f>SUM(R353:R362)</f>
        <v>5.1386435799999992</v>
      </c>
      <c r="S352" s="171"/>
      <c r="T352" s="173">
        <f>SUM(T353:T362)</f>
        <v>0</v>
      </c>
      <c r="AR352" s="174" t="s">
        <v>80</v>
      </c>
      <c r="AT352" s="175" t="s">
        <v>72</v>
      </c>
      <c r="AU352" s="175" t="s">
        <v>80</v>
      </c>
      <c r="AY352" s="174" t="s">
        <v>139</v>
      </c>
      <c r="BK352" s="176">
        <f>SUM(BK353:BK362)</f>
        <v>0</v>
      </c>
    </row>
    <row r="353" spans="1:65" s="2" customFormat="1" ht="24.2" customHeight="1">
      <c r="A353" s="35"/>
      <c r="B353" s="36"/>
      <c r="C353" s="179" t="s">
        <v>470</v>
      </c>
      <c r="D353" s="179" t="s">
        <v>141</v>
      </c>
      <c r="E353" s="180" t="s">
        <v>1481</v>
      </c>
      <c r="F353" s="181" t="s">
        <v>1482</v>
      </c>
      <c r="G353" s="182" t="s">
        <v>199</v>
      </c>
      <c r="H353" s="183">
        <v>2.0339999999999998</v>
      </c>
      <c r="I353" s="184"/>
      <c r="J353" s="185">
        <f>ROUND(I353*H353,2)</f>
        <v>0</v>
      </c>
      <c r="K353" s="181" t="s">
        <v>145</v>
      </c>
      <c r="L353" s="40"/>
      <c r="M353" s="186" t="s">
        <v>19</v>
      </c>
      <c r="N353" s="187" t="s">
        <v>44</v>
      </c>
      <c r="O353" s="65"/>
      <c r="P353" s="188">
        <f>O353*H353</f>
        <v>0</v>
      </c>
      <c r="Q353" s="188">
        <v>2.5018699999999998</v>
      </c>
      <c r="R353" s="188">
        <f>Q353*H353</f>
        <v>5.0888035799999995</v>
      </c>
      <c r="S353" s="188">
        <v>0</v>
      </c>
      <c r="T353" s="189">
        <f>S353*H353</f>
        <v>0</v>
      </c>
      <c r="U353" s="35"/>
      <c r="V353" s="35"/>
      <c r="W353" s="35"/>
      <c r="X353" s="35"/>
      <c r="Y353" s="35"/>
      <c r="Z353" s="35"/>
      <c r="AA353" s="35"/>
      <c r="AB353" s="35"/>
      <c r="AC353" s="35"/>
      <c r="AD353" s="35"/>
      <c r="AE353" s="35"/>
      <c r="AR353" s="190" t="s">
        <v>146</v>
      </c>
      <c r="AT353" s="190" t="s">
        <v>141</v>
      </c>
      <c r="AU353" s="190" t="s">
        <v>82</v>
      </c>
      <c r="AY353" s="18" t="s">
        <v>139</v>
      </c>
      <c r="BE353" s="191">
        <f>IF(N353="základní",J353,0)</f>
        <v>0</v>
      </c>
      <c r="BF353" s="191">
        <f>IF(N353="snížená",J353,0)</f>
        <v>0</v>
      </c>
      <c r="BG353" s="191">
        <f>IF(N353="zákl. přenesená",J353,0)</f>
        <v>0</v>
      </c>
      <c r="BH353" s="191">
        <f>IF(N353="sníž. přenesená",J353,0)</f>
        <v>0</v>
      </c>
      <c r="BI353" s="191">
        <f>IF(N353="nulová",J353,0)</f>
        <v>0</v>
      </c>
      <c r="BJ353" s="18" t="s">
        <v>80</v>
      </c>
      <c r="BK353" s="191">
        <f>ROUND(I353*H353,2)</f>
        <v>0</v>
      </c>
      <c r="BL353" s="18" t="s">
        <v>146</v>
      </c>
      <c r="BM353" s="190" t="s">
        <v>1483</v>
      </c>
    </row>
    <row r="354" spans="1:65" s="2" customFormat="1" ht="29.25">
      <c r="A354" s="35"/>
      <c r="B354" s="36"/>
      <c r="C354" s="37"/>
      <c r="D354" s="192" t="s">
        <v>148</v>
      </c>
      <c r="E354" s="37"/>
      <c r="F354" s="193" t="s">
        <v>1484</v>
      </c>
      <c r="G354" s="37"/>
      <c r="H354" s="37"/>
      <c r="I354" s="194"/>
      <c r="J354" s="37"/>
      <c r="K354" s="37"/>
      <c r="L354" s="40"/>
      <c r="M354" s="195"/>
      <c r="N354" s="196"/>
      <c r="O354" s="65"/>
      <c r="P354" s="65"/>
      <c r="Q354" s="65"/>
      <c r="R354" s="65"/>
      <c r="S354" s="65"/>
      <c r="T354" s="66"/>
      <c r="U354" s="35"/>
      <c r="V354" s="35"/>
      <c r="W354" s="35"/>
      <c r="X354" s="35"/>
      <c r="Y354" s="35"/>
      <c r="Z354" s="35"/>
      <c r="AA354" s="35"/>
      <c r="AB354" s="35"/>
      <c r="AC354" s="35"/>
      <c r="AD354" s="35"/>
      <c r="AE354" s="35"/>
      <c r="AT354" s="18" t="s">
        <v>148</v>
      </c>
      <c r="AU354" s="18" t="s">
        <v>82</v>
      </c>
    </row>
    <row r="355" spans="1:65" s="2" customFormat="1" ht="11.25">
      <c r="A355" s="35"/>
      <c r="B355" s="36"/>
      <c r="C355" s="37"/>
      <c r="D355" s="197" t="s">
        <v>150</v>
      </c>
      <c r="E355" s="37"/>
      <c r="F355" s="198" t="s">
        <v>1485</v>
      </c>
      <c r="G355" s="37"/>
      <c r="H355" s="37"/>
      <c r="I355" s="194"/>
      <c r="J355" s="37"/>
      <c r="K355" s="37"/>
      <c r="L355" s="40"/>
      <c r="M355" s="195"/>
      <c r="N355" s="196"/>
      <c r="O355" s="65"/>
      <c r="P355" s="65"/>
      <c r="Q355" s="65"/>
      <c r="R355" s="65"/>
      <c r="S355" s="65"/>
      <c r="T355" s="66"/>
      <c r="U355" s="35"/>
      <c r="V355" s="35"/>
      <c r="W355" s="35"/>
      <c r="X355" s="35"/>
      <c r="Y355" s="35"/>
      <c r="Z355" s="35"/>
      <c r="AA355" s="35"/>
      <c r="AB355" s="35"/>
      <c r="AC355" s="35"/>
      <c r="AD355" s="35"/>
      <c r="AE355" s="35"/>
      <c r="AT355" s="18" t="s">
        <v>150</v>
      </c>
      <c r="AU355" s="18" t="s">
        <v>82</v>
      </c>
    </row>
    <row r="356" spans="1:65" s="13" customFormat="1" ht="11.25">
      <c r="B356" s="199"/>
      <c r="C356" s="200"/>
      <c r="D356" s="192" t="s">
        <v>152</v>
      </c>
      <c r="E356" s="201" t="s">
        <v>19</v>
      </c>
      <c r="F356" s="202" t="s">
        <v>1486</v>
      </c>
      <c r="G356" s="200"/>
      <c r="H356" s="201" t="s">
        <v>19</v>
      </c>
      <c r="I356" s="203"/>
      <c r="J356" s="200"/>
      <c r="K356" s="200"/>
      <c r="L356" s="204"/>
      <c r="M356" s="205"/>
      <c r="N356" s="206"/>
      <c r="O356" s="206"/>
      <c r="P356" s="206"/>
      <c r="Q356" s="206"/>
      <c r="R356" s="206"/>
      <c r="S356" s="206"/>
      <c r="T356" s="207"/>
      <c r="AT356" s="208" t="s">
        <v>152</v>
      </c>
      <c r="AU356" s="208" t="s">
        <v>82</v>
      </c>
      <c r="AV356" s="13" t="s">
        <v>80</v>
      </c>
      <c r="AW356" s="13" t="s">
        <v>35</v>
      </c>
      <c r="AX356" s="13" t="s">
        <v>73</v>
      </c>
      <c r="AY356" s="208" t="s">
        <v>139</v>
      </c>
    </row>
    <row r="357" spans="1:65" s="14" customFormat="1" ht="11.25">
      <c r="B357" s="209"/>
      <c r="C357" s="210"/>
      <c r="D357" s="192" t="s">
        <v>152</v>
      </c>
      <c r="E357" s="211" t="s">
        <v>19</v>
      </c>
      <c r="F357" s="212" t="s">
        <v>1487</v>
      </c>
      <c r="G357" s="210"/>
      <c r="H357" s="213">
        <v>2.0339999999999998</v>
      </c>
      <c r="I357" s="214"/>
      <c r="J357" s="210"/>
      <c r="K357" s="210"/>
      <c r="L357" s="215"/>
      <c r="M357" s="216"/>
      <c r="N357" s="217"/>
      <c r="O357" s="217"/>
      <c r="P357" s="217"/>
      <c r="Q357" s="217"/>
      <c r="R357" s="217"/>
      <c r="S357" s="217"/>
      <c r="T357" s="218"/>
      <c r="AT357" s="219" t="s">
        <v>152</v>
      </c>
      <c r="AU357" s="219" t="s">
        <v>82</v>
      </c>
      <c r="AV357" s="14" t="s">
        <v>82</v>
      </c>
      <c r="AW357" s="14" t="s">
        <v>35</v>
      </c>
      <c r="AX357" s="14" t="s">
        <v>73</v>
      </c>
      <c r="AY357" s="219" t="s">
        <v>139</v>
      </c>
    </row>
    <row r="358" spans="1:65" s="15" customFormat="1" ht="11.25">
      <c r="B358" s="220"/>
      <c r="C358" s="221"/>
      <c r="D358" s="192" t="s">
        <v>152</v>
      </c>
      <c r="E358" s="222" t="s">
        <v>19</v>
      </c>
      <c r="F358" s="223" t="s">
        <v>155</v>
      </c>
      <c r="G358" s="221"/>
      <c r="H358" s="224">
        <v>2.0339999999999998</v>
      </c>
      <c r="I358" s="225"/>
      <c r="J358" s="221"/>
      <c r="K358" s="221"/>
      <c r="L358" s="226"/>
      <c r="M358" s="227"/>
      <c r="N358" s="228"/>
      <c r="O358" s="228"/>
      <c r="P358" s="228"/>
      <c r="Q358" s="228"/>
      <c r="R358" s="228"/>
      <c r="S358" s="228"/>
      <c r="T358" s="229"/>
      <c r="AT358" s="230" t="s">
        <v>152</v>
      </c>
      <c r="AU358" s="230" t="s">
        <v>82</v>
      </c>
      <c r="AV358" s="15" t="s">
        <v>146</v>
      </c>
      <c r="AW358" s="15" t="s">
        <v>35</v>
      </c>
      <c r="AX358" s="15" t="s">
        <v>80</v>
      </c>
      <c r="AY358" s="230" t="s">
        <v>139</v>
      </c>
    </row>
    <row r="359" spans="1:65" s="2" customFormat="1" ht="24.2" customHeight="1">
      <c r="A359" s="35"/>
      <c r="B359" s="36"/>
      <c r="C359" s="179" t="s">
        <v>478</v>
      </c>
      <c r="D359" s="179" t="s">
        <v>141</v>
      </c>
      <c r="E359" s="180" t="s">
        <v>1488</v>
      </c>
      <c r="F359" s="181" t="s">
        <v>1489</v>
      </c>
      <c r="G359" s="182" t="s">
        <v>524</v>
      </c>
      <c r="H359" s="183">
        <v>4</v>
      </c>
      <c r="I359" s="184"/>
      <c r="J359" s="185">
        <f>ROUND(I359*H359,2)</f>
        <v>0</v>
      </c>
      <c r="K359" s="181" t="s">
        <v>145</v>
      </c>
      <c r="L359" s="40"/>
      <c r="M359" s="186" t="s">
        <v>19</v>
      </c>
      <c r="N359" s="187" t="s">
        <v>44</v>
      </c>
      <c r="O359" s="65"/>
      <c r="P359" s="188">
        <f>O359*H359</f>
        <v>0</v>
      </c>
      <c r="Q359" s="188">
        <v>1.2460000000000001E-2</v>
      </c>
      <c r="R359" s="188">
        <f>Q359*H359</f>
        <v>4.9840000000000002E-2</v>
      </c>
      <c r="S359" s="188">
        <v>0</v>
      </c>
      <c r="T359" s="189">
        <f>S359*H359</f>
        <v>0</v>
      </c>
      <c r="U359" s="35"/>
      <c r="V359" s="35"/>
      <c r="W359" s="35"/>
      <c r="X359" s="35"/>
      <c r="Y359" s="35"/>
      <c r="Z359" s="35"/>
      <c r="AA359" s="35"/>
      <c r="AB359" s="35"/>
      <c r="AC359" s="35"/>
      <c r="AD359" s="35"/>
      <c r="AE359" s="35"/>
      <c r="AR359" s="190" t="s">
        <v>146</v>
      </c>
      <c r="AT359" s="190" t="s">
        <v>141</v>
      </c>
      <c r="AU359" s="190" t="s">
        <v>82</v>
      </c>
      <c r="AY359" s="18" t="s">
        <v>139</v>
      </c>
      <c r="BE359" s="191">
        <f>IF(N359="základní",J359,0)</f>
        <v>0</v>
      </c>
      <c r="BF359" s="191">
        <f>IF(N359="snížená",J359,0)</f>
        <v>0</v>
      </c>
      <c r="BG359" s="191">
        <f>IF(N359="zákl. přenesená",J359,0)</f>
        <v>0</v>
      </c>
      <c r="BH359" s="191">
        <f>IF(N359="sníž. přenesená",J359,0)</f>
        <v>0</v>
      </c>
      <c r="BI359" s="191">
        <f>IF(N359="nulová",J359,0)</f>
        <v>0</v>
      </c>
      <c r="BJ359" s="18" t="s">
        <v>80</v>
      </c>
      <c r="BK359" s="191">
        <f>ROUND(I359*H359,2)</f>
        <v>0</v>
      </c>
      <c r="BL359" s="18" t="s">
        <v>146</v>
      </c>
      <c r="BM359" s="190" t="s">
        <v>1490</v>
      </c>
    </row>
    <row r="360" spans="1:65" s="2" customFormat="1" ht="19.5">
      <c r="A360" s="35"/>
      <c r="B360" s="36"/>
      <c r="C360" s="37"/>
      <c r="D360" s="192" t="s">
        <v>148</v>
      </c>
      <c r="E360" s="37"/>
      <c r="F360" s="193" t="s">
        <v>1491</v>
      </c>
      <c r="G360" s="37"/>
      <c r="H360" s="37"/>
      <c r="I360" s="194"/>
      <c r="J360" s="37"/>
      <c r="K360" s="37"/>
      <c r="L360" s="40"/>
      <c r="M360" s="195"/>
      <c r="N360" s="196"/>
      <c r="O360" s="65"/>
      <c r="P360" s="65"/>
      <c r="Q360" s="65"/>
      <c r="R360" s="65"/>
      <c r="S360" s="65"/>
      <c r="T360" s="66"/>
      <c r="U360" s="35"/>
      <c r="V360" s="35"/>
      <c r="W360" s="35"/>
      <c r="X360" s="35"/>
      <c r="Y360" s="35"/>
      <c r="Z360" s="35"/>
      <c r="AA360" s="35"/>
      <c r="AB360" s="35"/>
      <c r="AC360" s="35"/>
      <c r="AD360" s="35"/>
      <c r="AE360" s="35"/>
      <c r="AT360" s="18" t="s">
        <v>148</v>
      </c>
      <c r="AU360" s="18" t="s">
        <v>82</v>
      </c>
    </row>
    <row r="361" spans="1:65" s="2" customFormat="1" ht="11.25">
      <c r="A361" s="35"/>
      <c r="B361" s="36"/>
      <c r="C361" s="37"/>
      <c r="D361" s="197" t="s">
        <v>150</v>
      </c>
      <c r="E361" s="37"/>
      <c r="F361" s="198" t="s">
        <v>1492</v>
      </c>
      <c r="G361" s="37"/>
      <c r="H361" s="37"/>
      <c r="I361" s="194"/>
      <c r="J361" s="37"/>
      <c r="K361" s="37"/>
      <c r="L361" s="40"/>
      <c r="M361" s="195"/>
      <c r="N361" s="196"/>
      <c r="O361" s="65"/>
      <c r="P361" s="65"/>
      <c r="Q361" s="65"/>
      <c r="R361" s="65"/>
      <c r="S361" s="65"/>
      <c r="T361" s="66"/>
      <c r="U361" s="35"/>
      <c r="V361" s="35"/>
      <c r="W361" s="35"/>
      <c r="X361" s="35"/>
      <c r="Y361" s="35"/>
      <c r="Z361" s="35"/>
      <c r="AA361" s="35"/>
      <c r="AB361" s="35"/>
      <c r="AC361" s="35"/>
      <c r="AD361" s="35"/>
      <c r="AE361" s="35"/>
      <c r="AT361" s="18" t="s">
        <v>150</v>
      </c>
      <c r="AU361" s="18" t="s">
        <v>82</v>
      </c>
    </row>
    <row r="362" spans="1:65" s="14" customFormat="1" ht="11.25">
      <c r="B362" s="209"/>
      <c r="C362" s="210"/>
      <c r="D362" s="192" t="s">
        <v>152</v>
      </c>
      <c r="E362" s="211" t="s">
        <v>19</v>
      </c>
      <c r="F362" s="212" t="s">
        <v>146</v>
      </c>
      <c r="G362" s="210"/>
      <c r="H362" s="213">
        <v>4</v>
      </c>
      <c r="I362" s="214"/>
      <c r="J362" s="210"/>
      <c r="K362" s="210"/>
      <c r="L362" s="215"/>
      <c r="M362" s="216"/>
      <c r="N362" s="217"/>
      <c r="O362" s="217"/>
      <c r="P362" s="217"/>
      <c r="Q362" s="217"/>
      <c r="R362" s="217"/>
      <c r="S362" s="217"/>
      <c r="T362" s="218"/>
      <c r="AT362" s="219" t="s">
        <v>152</v>
      </c>
      <c r="AU362" s="219" t="s">
        <v>82</v>
      </c>
      <c r="AV362" s="14" t="s">
        <v>82</v>
      </c>
      <c r="AW362" s="14" t="s">
        <v>35</v>
      </c>
      <c r="AX362" s="14" t="s">
        <v>80</v>
      </c>
      <c r="AY362" s="219" t="s">
        <v>139</v>
      </c>
    </row>
    <row r="363" spans="1:65" s="12" customFormat="1" ht="22.9" customHeight="1">
      <c r="B363" s="163"/>
      <c r="C363" s="164"/>
      <c r="D363" s="165" t="s">
        <v>72</v>
      </c>
      <c r="E363" s="177" t="s">
        <v>219</v>
      </c>
      <c r="F363" s="177" t="s">
        <v>706</v>
      </c>
      <c r="G363" s="164"/>
      <c r="H363" s="164"/>
      <c r="I363" s="167"/>
      <c r="J363" s="178">
        <f>BK363</f>
        <v>0</v>
      </c>
      <c r="K363" s="164"/>
      <c r="L363" s="169"/>
      <c r="M363" s="170"/>
      <c r="N363" s="171"/>
      <c r="O363" s="171"/>
      <c r="P363" s="172">
        <f>SUM(P364:P416)</f>
        <v>0</v>
      </c>
      <c r="Q363" s="171"/>
      <c r="R363" s="172">
        <f>SUM(R364:R416)</f>
        <v>12.09510012</v>
      </c>
      <c r="S363" s="171"/>
      <c r="T363" s="173">
        <f>SUM(T364:T416)</f>
        <v>55.336190000000002</v>
      </c>
      <c r="AR363" s="174" t="s">
        <v>80</v>
      </c>
      <c r="AT363" s="175" t="s">
        <v>72</v>
      </c>
      <c r="AU363" s="175" t="s">
        <v>80</v>
      </c>
      <c r="AY363" s="174" t="s">
        <v>139</v>
      </c>
      <c r="BK363" s="176">
        <f>SUM(BK364:BK416)</f>
        <v>0</v>
      </c>
    </row>
    <row r="364" spans="1:65" s="2" customFormat="1" ht="24.2" customHeight="1">
      <c r="A364" s="35"/>
      <c r="B364" s="36"/>
      <c r="C364" s="231" t="s">
        <v>485</v>
      </c>
      <c r="D364" s="231" t="s">
        <v>227</v>
      </c>
      <c r="E364" s="232" t="s">
        <v>1493</v>
      </c>
      <c r="F364" s="233" t="s">
        <v>1494</v>
      </c>
      <c r="G364" s="234" t="s">
        <v>524</v>
      </c>
      <c r="H364" s="235">
        <v>6</v>
      </c>
      <c r="I364" s="236"/>
      <c r="J364" s="237">
        <f>ROUND(I364*H364,2)</f>
        <v>0</v>
      </c>
      <c r="K364" s="233" t="s">
        <v>319</v>
      </c>
      <c r="L364" s="238"/>
      <c r="M364" s="239" t="s">
        <v>19</v>
      </c>
      <c r="N364" s="240" t="s">
        <v>44</v>
      </c>
      <c r="O364" s="65"/>
      <c r="P364" s="188">
        <f>O364*H364</f>
        <v>0</v>
      </c>
      <c r="Q364" s="188">
        <v>1.343</v>
      </c>
      <c r="R364" s="188">
        <f>Q364*H364</f>
        <v>8.0579999999999998</v>
      </c>
      <c r="S364" s="188">
        <v>0</v>
      </c>
      <c r="T364" s="189">
        <f>S364*H364</f>
        <v>0</v>
      </c>
      <c r="U364" s="35"/>
      <c r="V364" s="35"/>
      <c r="W364" s="35"/>
      <c r="X364" s="35"/>
      <c r="Y364" s="35"/>
      <c r="Z364" s="35"/>
      <c r="AA364" s="35"/>
      <c r="AB364" s="35"/>
      <c r="AC364" s="35"/>
      <c r="AD364" s="35"/>
      <c r="AE364" s="35"/>
      <c r="AR364" s="190" t="s">
        <v>210</v>
      </c>
      <c r="AT364" s="190" t="s">
        <v>227</v>
      </c>
      <c r="AU364" s="190" t="s">
        <v>82</v>
      </c>
      <c r="AY364" s="18" t="s">
        <v>139</v>
      </c>
      <c r="BE364" s="191">
        <f>IF(N364="základní",J364,0)</f>
        <v>0</v>
      </c>
      <c r="BF364" s="191">
        <f>IF(N364="snížená",J364,0)</f>
        <v>0</v>
      </c>
      <c r="BG364" s="191">
        <f>IF(N364="zákl. přenesená",J364,0)</f>
        <v>0</v>
      </c>
      <c r="BH364" s="191">
        <f>IF(N364="sníž. přenesená",J364,0)</f>
        <v>0</v>
      </c>
      <c r="BI364" s="191">
        <f>IF(N364="nulová",J364,0)</f>
        <v>0</v>
      </c>
      <c r="BJ364" s="18" t="s">
        <v>80</v>
      </c>
      <c r="BK364" s="191">
        <f>ROUND(I364*H364,2)</f>
        <v>0</v>
      </c>
      <c r="BL364" s="18" t="s">
        <v>146</v>
      </c>
      <c r="BM364" s="190" t="s">
        <v>1495</v>
      </c>
    </row>
    <row r="365" spans="1:65" s="2" customFormat="1" ht="11.25">
      <c r="A365" s="35"/>
      <c r="B365" s="36"/>
      <c r="C365" s="37"/>
      <c r="D365" s="192" t="s">
        <v>148</v>
      </c>
      <c r="E365" s="37"/>
      <c r="F365" s="193" t="s">
        <v>1494</v>
      </c>
      <c r="G365" s="37"/>
      <c r="H365" s="37"/>
      <c r="I365" s="194"/>
      <c r="J365" s="37"/>
      <c r="K365" s="37"/>
      <c r="L365" s="40"/>
      <c r="M365" s="195"/>
      <c r="N365" s="196"/>
      <c r="O365" s="65"/>
      <c r="P365" s="65"/>
      <c r="Q365" s="65"/>
      <c r="R365" s="65"/>
      <c r="S365" s="65"/>
      <c r="T365" s="66"/>
      <c r="U365" s="35"/>
      <c r="V365" s="35"/>
      <c r="W365" s="35"/>
      <c r="X365" s="35"/>
      <c r="Y365" s="35"/>
      <c r="Z365" s="35"/>
      <c r="AA365" s="35"/>
      <c r="AB365" s="35"/>
      <c r="AC365" s="35"/>
      <c r="AD365" s="35"/>
      <c r="AE365" s="35"/>
      <c r="AT365" s="18" t="s">
        <v>148</v>
      </c>
      <c r="AU365" s="18" t="s">
        <v>82</v>
      </c>
    </row>
    <row r="366" spans="1:65" s="2" customFormat="1" ht="19.5">
      <c r="A366" s="35"/>
      <c r="B366" s="36"/>
      <c r="C366" s="37"/>
      <c r="D366" s="192" t="s">
        <v>987</v>
      </c>
      <c r="E366" s="37"/>
      <c r="F366" s="241" t="s">
        <v>1496</v>
      </c>
      <c r="G366" s="37"/>
      <c r="H366" s="37"/>
      <c r="I366" s="194"/>
      <c r="J366" s="37"/>
      <c r="K366" s="37"/>
      <c r="L366" s="40"/>
      <c r="M366" s="195"/>
      <c r="N366" s="196"/>
      <c r="O366" s="65"/>
      <c r="P366" s="65"/>
      <c r="Q366" s="65"/>
      <c r="R366" s="65"/>
      <c r="S366" s="65"/>
      <c r="T366" s="66"/>
      <c r="U366" s="35"/>
      <c r="V366" s="35"/>
      <c r="W366" s="35"/>
      <c r="X366" s="35"/>
      <c r="Y366" s="35"/>
      <c r="Z366" s="35"/>
      <c r="AA366" s="35"/>
      <c r="AB366" s="35"/>
      <c r="AC366" s="35"/>
      <c r="AD366" s="35"/>
      <c r="AE366" s="35"/>
      <c r="AT366" s="18" t="s">
        <v>987</v>
      </c>
      <c r="AU366" s="18" t="s">
        <v>82</v>
      </c>
    </row>
    <row r="367" spans="1:65" s="14" customFormat="1" ht="11.25">
      <c r="B367" s="209"/>
      <c r="C367" s="210"/>
      <c r="D367" s="192" t="s">
        <v>152</v>
      </c>
      <c r="E367" s="211" t="s">
        <v>19</v>
      </c>
      <c r="F367" s="212" t="s">
        <v>1497</v>
      </c>
      <c r="G367" s="210"/>
      <c r="H367" s="213">
        <v>6</v>
      </c>
      <c r="I367" s="214"/>
      <c r="J367" s="210"/>
      <c r="K367" s="210"/>
      <c r="L367" s="215"/>
      <c r="M367" s="216"/>
      <c r="N367" s="217"/>
      <c r="O367" s="217"/>
      <c r="P367" s="217"/>
      <c r="Q367" s="217"/>
      <c r="R367" s="217"/>
      <c r="S367" s="217"/>
      <c r="T367" s="218"/>
      <c r="AT367" s="219" t="s">
        <v>152</v>
      </c>
      <c r="AU367" s="219" t="s">
        <v>82</v>
      </c>
      <c r="AV367" s="14" t="s">
        <v>82</v>
      </c>
      <c r="AW367" s="14" t="s">
        <v>35</v>
      </c>
      <c r="AX367" s="14" t="s">
        <v>73</v>
      </c>
      <c r="AY367" s="219" t="s">
        <v>139</v>
      </c>
    </row>
    <row r="368" spans="1:65" s="15" customFormat="1" ht="11.25">
      <c r="B368" s="220"/>
      <c r="C368" s="221"/>
      <c r="D368" s="192" t="s">
        <v>152</v>
      </c>
      <c r="E368" s="222" t="s">
        <v>19</v>
      </c>
      <c r="F368" s="223" t="s">
        <v>155</v>
      </c>
      <c r="G368" s="221"/>
      <c r="H368" s="224">
        <v>6</v>
      </c>
      <c r="I368" s="225"/>
      <c r="J368" s="221"/>
      <c r="K368" s="221"/>
      <c r="L368" s="226"/>
      <c r="M368" s="227"/>
      <c r="N368" s="228"/>
      <c r="O368" s="228"/>
      <c r="P368" s="228"/>
      <c r="Q368" s="228"/>
      <c r="R368" s="228"/>
      <c r="S368" s="228"/>
      <c r="T368" s="229"/>
      <c r="AT368" s="230" t="s">
        <v>152</v>
      </c>
      <c r="AU368" s="230" t="s">
        <v>82</v>
      </c>
      <c r="AV368" s="15" t="s">
        <v>146</v>
      </c>
      <c r="AW368" s="15" t="s">
        <v>35</v>
      </c>
      <c r="AX368" s="15" t="s">
        <v>80</v>
      </c>
      <c r="AY368" s="230" t="s">
        <v>139</v>
      </c>
    </row>
    <row r="369" spans="1:65" s="2" customFormat="1" ht="24.2" customHeight="1">
      <c r="A369" s="35"/>
      <c r="B369" s="36"/>
      <c r="C369" s="231" t="s">
        <v>493</v>
      </c>
      <c r="D369" s="231" t="s">
        <v>227</v>
      </c>
      <c r="E369" s="232" t="s">
        <v>1498</v>
      </c>
      <c r="F369" s="233" t="s">
        <v>1499</v>
      </c>
      <c r="G369" s="234" t="s">
        <v>524</v>
      </c>
      <c r="H369" s="235">
        <v>1</v>
      </c>
      <c r="I369" s="236"/>
      <c r="J369" s="237">
        <f>ROUND(I369*H369,2)</f>
        <v>0</v>
      </c>
      <c r="K369" s="233" t="s">
        <v>319</v>
      </c>
      <c r="L369" s="238"/>
      <c r="M369" s="239" t="s">
        <v>19</v>
      </c>
      <c r="N369" s="240" t="s">
        <v>44</v>
      </c>
      <c r="O369" s="65"/>
      <c r="P369" s="188">
        <f>O369*H369</f>
        <v>0</v>
      </c>
      <c r="Q369" s="188">
        <v>1.25</v>
      </c>
      <c r="R369" s="188">
        <f>Q369*H369</f>
        <v>1.25</v>
      </c>
      <c r="S369" s="188">
        <v>0</v>
      </c>
      <c r="T369" s="189">
        <f>S369*H369</f>
        <v>0</v>
      </c>
      <c r="U369" s="35"/>
      <c r="V369" s="35"/>
      <c r="W369" s="35"/>
      <c r="X369" s="35"/>
      <c r="Y369" s="35"/>
      <c r="Z369" s="35"/>
      <c r="AA369" s="35"/>
      <c r="AB369" s="35"/>
      <c r="AC369" s="35"/>
      <c r="AD369" s="35"/>
      <c r="AE369" s="35"/>
      <c r="AR369" s="190" t="s">
        <v>210</v>
      </c>
      <c r="AT369" s="190" t="s">
        <v>227</v>
      </c>
      <c r="AU369" s="190" t="s">
        <v>82</v>
      </c>
      <c r="AY369" s="18" t="s">
        <v>139</v>
      </c>
      <c r="BE369" s="191">
        <f>IF(N369="základní",J369,0)</f>
        <v>0</v>
      </c>
      <c r="BF369" s="191">
        <f>IF(N369="snížená",J369,0)</f>
        <v>0</v>
      </c>
      <c r="BG369" s="191">
        <f>IF(N369="zákl. přenesená",J369,0)</f>
        <v>0</v>
      </c>
      <c r="BH369" s="191">
        <f>IF(N369="sníž. přenesená",J369,0)</f>
        <v>0</v>
      </c>
      <c r="BI369" s="191">
        <f>IF(N369="nulová",J369,0)</f>
        <v>0</v>
      </c>
      <c r="BJ369" s="18" t="s">
        <v>80</v>
      </c>
      <c r="BK369" s="191">
        <f>ROUND(I369*H369,2)</f>
        <v>0</v>
      </c>
      <c r="BL369" s="18" t="s">
        <v>146</v>
      </c>
      <c r="BM369" s="190" t="s">
        <v>1500</v>
      </c>
    </row>
    <row r="370" spans="1:65" s="2" customFormat="1" ht="11.25">
      <c r="A370" s="35"/>
      <c r="B370" s="36"/>
      <c r="C370" s="37"/>
      <c r="D370" s="192" t="s">
        <v>148</v>
      </c>
      <c r="E370" s="37"/>
      <c r="F370" s="193" t="s">
        <v>1499</v>
      </c>
      <c r="G370" s="37"/>
      <c r="H370" s="37"/>
      <c r="I370" s="194"/>
      <c r="J370" s="37"/>
      <c r="K370" s="37"/>
      <c r="L370" s="40"/>
      <c r="M370" s="195"/>
      <c r="N370" s="196"/>
      <c r="O370" s="65"/>
      <c r="P370" s="65"/>
      <c r="Q370" s="65"/>
      <c r="R370" s="65"/>
      <c r="S370" s="65"/>
      <c r="T370" s="66"/>
      <c r="U370" s="35"/>
      <c r="V370" s="35"/>
      <c r="W370" s="35"/>
      <c r="X370" s="35"/>
      <c r="Y370" s="35"/>
      <c r="Z370" s="35"/>
      <c r="AA370" s="35"/>
      <c r="AB370" s="35"/>
      <c r="AC370" s="35"/>
      <c r="AD370" s="35"/>
      <c r="AE370" s="35"/>
      <c r="AT370" s="18" t="s">
        <v>148</v>
      </c>
      <c r="AU370" s="18" t="s">
        <v>82</v>
      </c>
    </row>
    <row r="371" spans="1:65" s="2" customFormat="1" ht="19.5">
      <c r="A371" s="35"/>
      <c r="B371" s="36"/>
      <c r="C371" s="37"/>
      <c r="D371" s="192" t="s">
        <v>987</v>
      </c>
      <c r="E371" s="37"/>
      <c r="F371" s="241" t="s">
        <v>1496</v>
      </c>
      <c r="G371" s="37"/>
      <c r="H371" s="37"/>
      <c r="I371" s="194"/>
      <c r="J371" s="37"/>
      <c r="K371" s="37"/>
      <c r="L371" s="40"/>
      <c r="M371" s="195"/>
      <c r="N371" s="196"/>
      <c r="O371" s="65"/>
      <c r="P371" s="65"/>
      <c r="Q371" s="65"/>
      <c r="R371" s="65"/>
      <c r="S371" s="65"/>
      <c r="T371" s="66"/>
      <c r="U371" s="35"/>
      <c r="V371" s="35"/>
      <c r="W371" s="35"/>
      <c r="X371" s="35"/>
      <c r="Y371" s="35"/>
      <c r="Z371" s="35"/>
      <c r="AA371" s="35"/>
      <c r="AB371" s="35"/>
      <c r="AC371" s="35"/>
      <c r="AD371" s="35"/>
      <c r="AE371" s="35"/>
      <c r="AT371" s="18" t="s">
        <v>987</v>
      </c>
      <c r="AU371" s="18" t="s">
        <v>82</v>
      </c>
    </row>
    <row r="372" spans="1:65" s="14" customFormat="1" ht="11.25">
      <c r="B372" s="209"/>
      <c r="C372" s="210"/>
      <c r="D372" s="192" t="s">
        <v>152</v>
      </c>
      <c r="E372" s="211" t="s">
        <v>19</v>
      </c>
      <c r="F372" s="212" t="s">
        <v>1501</v>
      </c>
      <c r="G372" s="210"/>
      <c r="H372" s="213">
        <v>1</v>
      </c>
      <c r="I372" s="214"/>
      <c r="J372" s="210"/>
      <c r="K372" s="210"/>
      <c r="L372" s="215"/>
      <c r="M372" s="216"/>
      <c r="N372" s="217"/>
      <c r="O372" s="217"/>
      <c r="P372" s="217"/>
      <c r="Q372" s="217"/>
      <c r="R372" s="217"/>
      <c r="S372" s="217"/>
      <c r="T372" s="218"/>
      <c r="AT372" s="219" t="s">
        <v>152</v>
      </c>
      <c r="AU372" s="219" t="s">
        <v>82</v>
      </c>
      <c r="AV372" s="14" t="s">
        <v>82</v>
      </c>
      <c r="AW372" s="14" t="s">
        <v>35</v>
      </c>
      <c r="AX372" s="14" t="s">
        <v>73</v>
      </c>
      <c r="AY372" s="219" t="s">
        <v>139</v>
      </c>
    </row>
    <row r="373" spans="1:65" s="15" customFormat="1" ht="11.25">
      <c r="B373" s="220"/>
      <c r="C373" s="221"/>
      <c r="D373" s="192" t="s">
        <v>152</v>
      </c>
      <c r="E373" s="222" t="s">
        <v>19</v>
      </c>
      <c r="F373" s="223" t="s">
        <v>155</v>
      </c>
      <c r="G373" s="221"/>
      <c r="H373" s="224">
        <v>1</v>
      </c>
      <c r="I373" s="225"/>
      <c r="J373" s="221"/>
      <c r="K373" s="221"/>
      <c r="L373" s="226"/>
      <c r="M373" s="227"/>
      <c r="N373" s="228"/>
      <c r="O373" s="228"/>
      <c r="P373" s="228"/>
      <c r="Q373" s="228"/>
      <c r="R373" s="228"/>
      <c r="S373" s="228"/>
      <c r="T373" s="229"/>
      <c r="AT373" s="230" t="s">
        <v>152</v>
      </c>
      <c r="AU373" s="230" t="s">
        <v>82</v>
      </c>
      <c r="AV373" s="15" t="s">
        <v>146</v>
      </c>
      <c r="AW373" s="15" t="s">
        <v>35</v>
      </c>
      <c r="AX373" s="15" t="s">
        <v>80</v>
      </c>
      <c r="AY373" s="230" t="s">
        <v>139</v>
      </c>
    </row>
    <row r="374" spans="1:65" s="2" customFormat="1" ht="24.2" customHeight="1">
      <c r="A374" s="35"/>
      <c r="B374" s="36"/>
      <c r="C374" s="179" t="s">
        <v>499</v>
      </c>
      <c r="D374" s="179" t="s">
        <v>141</v>
      </c>
      <c r="E374" s="180" t="s">
        <v>761</v>
      </c>
      <c r="F374" s="181" t="s">
        <v>762</v>
      </c>
      <c r="G374" s="182" t="s">
        <v>158</v>
      </c>
      <c r="H374" s="183">
        <v>28.236000000000001</v>
      </c>
      <c r="I374" s="184"/>
      <c r="J374" s="185">
        <f>ROUND(I374*H374,2)</f>
        <v>0</v>
      </c>
      <c r="K374" s="181" t="s">
        <v>145</v>
      </c>
      <c r="L374" s="40"/>
      <c r="M374" s="186" t="s">
        <v>19</v>
      </c>
      <c r="N374" s="187" t="s">
        <v>44</v>
      </c>
      <c r="O374" s="65"/>
      <c r="P374" s="188">
        <f>O374*H374</f>
        <v>0</v>
      </c>
      <c r="Q374" s="188">
        <v>1.7000000000000001E-4</v>
      </c>
      <c r="R374" s="188">
        <f>Q374*H374</f>
        <v>4.8001200000000006E-3</v>
      </c>
      <c r="S374" s="188">
        <v>0</v>
      </c>
      <c r="T374" s="189">
        <f>S374*H374</f>
        <v>0</v>
      </c>
      <c r="U374" s="35"/>
      <c r="V374" s="35"/>
      <c r="W374" s="35"/>
      <c r="X374" s="35"/>
      <c r="Y374" s="35"/>
      <c r="Z374" s="35"/>
      <c r="AA374" s="35"/>
      <c r="AB374" s="35"/>
      <c r="AC374" s="35"/>
      <c r="AD374" s="35"/>
      <c r="AE374" s="35"/>
      <c r="AR374" s="190" t="s">
        <v>146</v>
      </c>
      <c r="AT374" s="190" t="s">
        <v>141</v>
      </c>
      <c r="AU374" s="190" t="s">
        <v>82</v>
      </c>
      <c r="AY374" s="18" t="s">
        <v>139</v>
      </c>
      <c r="BE374" s="191">
        <f>IF(N374="základní",J374,0)</f>
        <v>0</v>
      </c>
      <c r="BF374" s="191">
        <f>IF(N374="snížená",J374,0)</f>
        <v>0</v>
      </c>
      <c r="BG374" s="191">
        <f>IF(N374="zákl. přenesená",J374,0)</f>
        <v>0</v>
      </c>
      <c r="BH374" s="191">
        <f>IF(N374="sníž. přenesená",J374,0)</f>
        <v>0</v>
      </c>
      <c r="BI374" s="191">
        <f>IF(N374="nulová",J374,0)</f>
        <v>0</v>
      </c>
      <c r="BJ374" s="18" t="s">
        <v>80</v>
      </c>
      <c r="BK374" s="191">
        <f>ROUND(I374*H374,2)</f>
        <v>0</v>
      </c>
      <c r="BL374" s="18" t="s">
        <v>146</v>
      </c>
      <c r="BM374" s="190" t="s">
        <v>1502</v>
      </c>
    </row>
    <row r="375" spans="1:65" s="2" customFormat="1" ht="19.5">
      <c r="A375" s="35"/>
      <c r="B375" s="36"/>
      <c r="C375" s="37"/>
      <c r="D375" s="192" t="s">
        <v>148</v>
      </c>
      <c r="E375" s="37"/>
      <c r="F375" s="193" t="s">
        <v>764</v>
      </c>
      <c r="G375" s="37"/>
      <c r="H375" s="37"/>
      <c r="I375" s="194"/>
      <c r="J375" s="37"/>
      <c r="K375" s="37"/>
      <c r="L375" s="40"/>
      <c r="M375" s="195"/>
      <c r="N375" s="196"/>
      <c r="O375" s="65"/>
      <c r="P375" s="65"/>
      <c r="Q375" s="65"/>
      <c r="R375" s="65"/>
      <c r="S375" s="65"/>
      <c r="T375" s="66"/>
      <c r="U375" s="35"/>
      <c r="V375" s="35"/>
      <c r="W375" s="35"/>
      <c r="X375" s="35"/>
      <c r="Y375" s="35"/>
      <c r="Z375" s="35"/>
      <c r="AA375" s="35"/>
      <c r="AB375" s="35"/>
      <c r="AC375" s="35"/>
      <c r="AD375" s="35"/>
      <c r="AE375" s="35"/>
      <c r="AT375" s="18" t="s">
        <v>148</v>
      </c>
      <c r="AU375" s="18" t="s">
        <v>82</v>
      </c>
    </row>
    <row r="376" spans="1:65" s="2" customFormat="1" ht="11.25">
      <c r="A376" s="35"/>
      <c r="B376" s="36"/>
      <c r="C376" s="37"/>
      <c r="D376" s="197" t="s">
        <v>150</v>
      </c>
      <c r="E376" s="37"/>
      <c r="F376" s="198" t="s">
        <v>765</v>
      </c>
      <c r="G376" s="37"/>
      <c r="H376" s="37"/>
      <c r="I376" s="194"/>
      <c r="J376" s="37"/>
      <c r="K376" s="37"/>
      <c r="L376" s="40"/>
      <c r="M376" s="195"/>
      <c r="N376" s="196"/>
      <c r="O376" s="65"/>
      <c r="P376" s="65"/>
      <c r="Q376" s="65"/>
      <c r="R376" s="65"/>
      <c r="S376" s="65"/>
      <c r="T376" s="66"/>
      <c r="U376" s="35"/>
      <c r="V376" s="35"/>
      <c r="W376" s="35"/>
      <c r="X376" s="35"/>
      <c r="Y376" s="35"/>
      <c r="Z376" s="35"/>
      <c r="AA376" s="35"/>
      <c r="AB376" s="35"/>
      <c r="AC376" s="35"/>
      <c r="AD376" s="35"/>
      <c r="AE376" s="35"/>
      <c r="AT376" s="18" t="s">
        <v>150</v>
      </c>
      <c r="AU376" s="18" t="s">
        <v>82</v>
      </c>
    </row>
    <row r="377" spans="1:65" s="13" customFormat="1" ht="11.25">
      <c r="B377" s="199"/>
      <c r="C377" s="200"/>
      <c r="D377" s="192" t="s">
        <v>152</v>
      </c>
      <c r="E377" s="201" t="s">
        <v>19</v>
      </c>
      <c r="F377" s="202" t="s">
        <v>1503</v>
      </c>
      <c r="G377" s="200"/>
      <c r="H377" s="201" t="s">
        <v>19</v>
      </c>
      <c r="I377" s="203"/>
      <c r="J377" s="200"/>
      <c r="K377" s="200"/>
      <c r="L377" s="204"/>
      <c r="M377" s="205"/>
      <c r="N377" s="206"/>
      <c r="O377" s="206"/>
      <c r="P377" s="206"/>
      <c r="Q377" s="206"/>
      <c r="R377" s="206"/>
      <c r="S377" s="206"/>
      <c r="T377" s="207"/>
      <c r="AT377" s="208" t="s">
        <v>152</v>
      </c>
      <c r="AU377" s="208" t="s">
        <v>82</v>
      </c>
      <c r="AV377" s="13" t="s">
        <v>80</v>
      </c>
      <c r="AW377" s="13" t="s">
        <v>35</v>
      </c>
      <c r="AX377" s="13" t="s">
        <v>73</v>
      </c>
      <c r="AY377" s="208" t="s">
        <v>139</v>
      </c>
    </row>
    <row r="378" spans="1:65" s="13" customFormat="1" ht="11.25">
      <c r="B378" s="199"/>
      <c r="C378" s="200"/>
      <c r="D378" s="192" t="s">
        <v>152</v>
      </c>
      <c r="E378" s="201" t="s">
        <v>19</v>
      </c>
      <c r="F378" s="202" t="s">
        <v>1504</v>
      </c>
      <c r="G378" s="200"/>
      <c r="H378" s="201" t="s">
        <v>19</v>
      </c>
      <c r="I378" s="203"/>
      <c r="J378" s="200"/>
      <c r="K378" s="200"/>
      <c r="L378" s="204"/>
      <c r="M378" s="205"/>
      <c r="N378" s="206"/>
      <c r="O378" s="206"/>
      <c r="P378" s="206"/>
      <c r="Q378" s="206"/>
      <c r="R378" s="206"/>
      <c r="S378" s="206"/>
      <c r="T378" s="207"/>
      <c r="AT378" s="208" t="s">
        <v>152</v>
      </c>
      <c r="AU378" s="208" t="s">
        <v>82</v>
      </c>
      <c r="AV378" s="13" t="s">
        <v>80</v>
      </c>
      <c r="AW378" s="13" t="s">
        <v>35</v>
      </c>
      <c r="AX378" s="13" t="s">
        <v>73</v>
      </c>
      <c r="AY378" s="208" t="s">
        <v>139</v>
      </c>
    </row>
    <row r="379" spans="1:65" s="14" customFormat="1" ht="11.25">
      <c r="B379" s="209"/>
      <c r="C379" s="210"/>
      <c r="D379" s="192" t="s">
        <v>152</v>
      </c>
      <c r="E379" s="211" t="s">
        <v>19</v>
      </c>
      <c r="F379" s="212" t="s">
        <v>1505</v>
      </c>
      <c r="G379" s="210"/>
      <c r="H379" s="213">
        <v>15.071999999999999</v>
      </c>
      <c r="I379" s="214"/>
      <c r="J379" s="210"/>
      <c r="K379" s="210"/>
      <c r="L379" s="215"/>
      <c r="M379" s="216"/>
      <c r="N379" s="217"/>
      <c r="O379" s="217"/>
      <c r="P379" s="217"/>
      <c r="Q379" s="217"/>
      <c r="R379" s="217"/>
      <c r="S379" s="217"/>
      <c r="T379" s="218"/>
      <c r="AT379" s="219" t="s">
        <v>152</v>
      </c>
      <c r="AU379" s="219" t="s">
        <v>82</v>
      </c>
      <c r="AV379" s="14" t="s">
        <v>82</v>
      </c>
      <c r="AW379" s="14" t="s">
        <v>35</v>
      </c>
      <c r="AX379" s="14" t="s">
        <v>73</v>
      </c>
      <c r="AY379" s="219" t="s">
        <v>139</v>
      </c>
    </row>
    <row r="380" spans="1:65" s="13" customFormat="1" ht="11.25">
      <c r="B380" s="199"/>
      <c r="C380" s="200"/>
      <c r="D380" s="192" t="s">
        <v>152</v>
      </c>
      <c r="E380" s="201" t="s">
        <v>19</v>
      </c>
      <c r="F380" s="202" t="s">
        <v>1506</v>
      </c>
      <c r="G380" s="200"/>
      <c r="H380" s="201" t="s">
        <v>19</v>
      </c>
      <c r="I380" s="203"/>
      <c r="J380" s="200"/>
      <c r="K380" s="200"/>
      <c r="L380" s="204"/>
      <c r="M380" s="205"/>
      <c r="N380" s="206"/>
      <c r="O380" s="206"/>
      <c r="P380" s="206"/>
      <c r="Q380" s="206"/>
      <c r="R380" s="206"/>
      <c r="S380" s="206"/>
      <c r="T380" s="207"/>
      <c r="AT380" s="208" t="s">
        <v>152</v>
      </c>
      <c r="AU380" s="208" t="s">
        <v>82</v>
      </c>
      <c r="AV380" s="13" t="s">
        <v>80</v>
      </c>
      <c r="AW380" s="13" t="s">
        <v>35</v>
      </c>
      <c r="AX380" s="13" t="s">
        <v>73</v>
      </c>
      <c r="AY380" s="208" t="s">
        <v>139</v>
      </c>
    </row>
    <row r="381" spans="1:65" s="14" customFormat="1" ht="11.25">
      <c r="B381" s="209"/>
      <c r="C381" s="210"/>
      <c r="D381" s="192" t="s">
        <v>152</v>
      </c>
      <c r="E381" s="211" t="s">
        <v>19</v>
      </c>
      <c r="F381" s="212" t="s">
        <v>1507</v>
      </c>
      <c r="G381" s="210"/>
      <c r="H381" s="213">
        <v>2.512</v>
      </c>
      <c r="I381" s="214"/>
      <c r="J381" s="210"/>
      <c r="K381" s="210"/>
      <c r="L381" s="215"/>
      <c r="M381" s="216"/>
      <c r="N381" s="217"/>
      <c r="O381" s="217"/>
      <c r="P381" s="217"/>
      <c r="Q381" s="217"/>
      <c r="R381" s="217"/>
      <c r="S381" s="217"/>
      <c r="T381" s="218"/>
      <c r="AT381" s="219" t="s">
        <v>152</v>
      </c>
      <c r="AU381" s="219" t="s">
        <v>82</v>
      </c>
      <c r="AV381" s="14" t="s">
        <v>82</v>
      </c>
      <c r="AW381" s="14" t="s">
        <v>35</v>
      </c>
      <c r="AX381" s="14" t="s">
        <v>73</v>
      </c>
      <c r="AY381" s="219" t="s">
        <v>139</v>
      </c>
    </row>
    <row r="382" spans="1:65" s="13" customFormat="1" ht="11.25">
      <c r="B382" s="199"/>
      <c r="C382" s="200"/>
      <c r="D382" s="192" t="s">
        <v>152</v>
      </c>
      <c r="E382" s="201" t="s">
        <v>19</v>
      </c>
      <c r="F382" s="202" t="s">
        <v>1508</v>
      </c>
      <c r="G382" s="200"/>
      <c r="H382" s="201" t="s">
        <v>19</v>
      </c>
      <c r="I382" s="203"/>
      <c r="J382" s="200"/>
      <c r="K382" s="200"/>
      <c r="L382" s="204"/>
      <c r="M382" s="205"/>
      <c r="N382" s="206"/>
      <c r="O382" s="206"/>
      <c r="P382" s="206"/>
      <c r="Q382" s="206"/>
      <c r="R382" s="206"/>
      <c r="S382" s="206"/>
      <c r="T382" s="207"/>
      <c r="AT382" s="208" t="s">
        <v>152</v>
      </c>
      <c r="AU382" s="208" t="s">
        <v>82</v>
      </c>
      <c r="AV382" s="13" t="s">
        <v>80</v>
      </c>
      <c r="AW382" s="13" t="s">
        <v>35</v>
      </c>
      <c r="AX382" s="13" t="s">
        <v>73</v>
      </c>
      <c r="AY382" s="208" t="s">
        <v>139</v>
      </c>
    </row>
    <row r="383" spans="1:65" s="14" customFormat="1" ht="11.25">
      <c r="B383" s="209"/>
      <c r="C383" s="210"/>
      <c r="D383" s="192" t="s">
        <v>152</v>
      </c>
      <c r="E383" s="211" t="s">
        <v>19</v>
      </c>
      <c r="F383" s="212" t="s">
        <v>1507</v>
      </c>
      <c r="G383" s="210"/>
      <c r="H383" s="213">
        <v>2.512</v>
      </c>
      <c r="I383" s="214"/>
      <c r="J383" s="210"/>
      <c r="K383" s="210"/>
      <c r="L383" s="215"/>
      <c r="M383" s="216"/>
      <c r="N383" s="217"/>
      <c r="O383" s="217"/>
      <c r="P383" s="217"/>
      <c r="Q383" s="217"/>
      <c r="R383" s="217"/>
      <c r="S383" s="217"/>
      <c r="T383" s="218"/>
      <c r="AT383" s="219" t="s">
        <v>152</v>
      </c>
      <c r="AU383" s="219" t="s">
        <v>82</v>
      </c>
      <c r="AV383" s="14" t="s">
        <v>82</v>
      </c>
      <c r="AW383" s="14" t="s">
        <v>35</v>
      </c>
      <c r="AX383" s="14" t="s">
        <v>73</v>
      </c>
      <c r="AY383" s="219" t="s">
        <v>139</v>
      </c>
    </row>
    <row r="384" spans="1:65" s="13" customFormat="1" ht="11.25">
      <c r="B384" s="199"/>
      <c r="C384" s="200"/>
      <c r="D384" s="192" t="s">
        <v>152</v>
      </c>
      <c r="E384" s="201" t="s">
        <v>19</v>
      </c>
      <c r="F384" s="202" t="s">
        <v>1509</v>
      </c>
      <c r="G384" s="200"/>
      <c r="H384" s="201" t="s">
        <v>19</v>
      </c>
      <c r="I384" s="203"/>
      <c r="J384" s="200"/>
      <c r="K384" s="200"/>
      <c r="L384" s="204"/>
      <c r="M384" s="205"/>
      <c r="N384" s="206"/>
      <c r="O384" s="206"/>
      <c r="P384" s="206"/>
      <c r="Q384" s="206"/>
      <c r="R384" s="206"/>
      <c r="S384" s="206"/>
      <c r="T384" s="207"/>
      <c r="AT384" s="208" t="s">
        <v>152</v>
      </c>
      <c r="AU384" s="208" t="s">
        <v>82</v>
      </c>
      <c r="AV384" s="13" t="s">
        <v>80</v>
      </c>
      <c r="AW384" s="13" t="s">
        <v>35</v>
      </c>
      <c r="AX384" s="13" t="s">
        <v>73</v>
      </c>
      <c r="AY384" s="208" t="s">
        <v>139</v>
      </c>
    </row>
    <row r="385" spans="1:65" s="14" customFormat="1" ht="11.25">
      <c r="B385" s="209"/>
      <c r="C385" s="210"/>
      <c r="D385" s="192" t="s">
        <v>152</v>
      </c>
      <c r="E385" s="211" t="s">
        <v>19</v>
      </c>
      <c r="F385" s="212" t="s">
        <v>1510</v>
      </c>
      <c r="G385" s="210"/>
      <c r="H385" s="213">
        <v>5</v>
      </c>
      <c r="I385" s="214"/>
      <c r="J385" s="210"/>
      <c r="K385" s="210"/>
      <c r="L385" s="215"/>
      <c r="M385" s="216"/>
      <c r="N385" s="217"/>
      <c r="O385" s="217"/>
      <c r="P385" s="217"/>
      <c r="Q385" s="217"/>
      <c r="R385" s="217"/>
      <c r="S385" s="217"/>
      <c r="T385" s="218"/>
      <c r="AT385" s="219" t="s">
        <v>152</v>
      </c>
      <c r="AU385" s="219" t="s">
        <v>82</v>
      </c>
      <c r="AV385" s="14" t="s">
        <v>82</v>
      </c>
      <c r="AW385" s="14" t="s">
        <v>35</v>
      </c>
      <c r="AX385" s="14" t="s">
        <v>73</v>
      </c>
      <c r="AY385" s="219" t="s">
        <v>139</v>
      </c>
    </row>
    <row r="386" spans="1:65" s="13" customFormat="1" ht="11.25">
      <c r="B386" s="199"/>
      <c r="C386" s="200"/>
      <c r="D386" s="192" t="s">
        <v>152</v>
      </c>
      <c r="E386" s="201" t="s">
        <v>19</v>
      </c>
      <c r="F386" s="202" t="s">
        <v>1511</v>
      </c>
      <c r="G386" s="200"/>
      <c r="H386" s="201" t="s">
        <v>19</v>
      </c>
      <c r="I386" s="203"/>
      <c r="J386" s="200"/>
      <c r="K386" s="200"/>
      <c r="L386" s="204"/>
      <c r="M386" s="205"/>
      <c r="N386" s="206"/>
      <c r="O386" s="206"/>
      <c r="P386" s="206"/>
      <c r="Q386" s="206"/>
      <c r="R386" s="206"/>
      <c r="S386" s="206"/>
      <c r="T386" s="207"/>
      <c r="AT386" s="208" t="s">
        <v>152</v>
      </c>
      <c r="AU386" s="208" t="s">
        <v>82</v>
      </c>
      <c r="AV386" s="13" t="s">
        <v>80</v>
      </c>
      <c r="AW386" s="13" t="s">
        <v>35</v>
      </c>
      <c r="AX386" s="13" t="s">
        <v>73</v>
      </c>
      <c r="AY386" s="208" t="s">
        <v>139</v>
      </c>
    </row>
    <row r="387" spans="1:65" s="14" customFormat="1" ht="11.25">
      <c r="B387" s="209"/>
      <c r="C387" s="210"/>
      <c r="D387" s="192" t="s">
        <v>152</v>
      </c>
      <c r="E387" s="211" t="s">
        <v>19</v>
      </c>
      <c r="F387" s="212" t="s">
        <v>1512</v>
      </c>
      <c r="G387" s="210"/>
      <c r="H387" s="213">
        <v>3.14</v>
      </c>
      <c r="I387" s="214"/>
      <c r="J387" s="210"/>
      <c r="K387" s="210"/>
      <c r="L387" s="215"/>
      <c r="M387" s="216"/>
      <c r="N387" s="217"/>
      <c r="O387" s="217"/>
      <c r="P387" s="217"/>
      <c r="Q387" s="217"/>
      <c r="R387" s="217"/>
      <c r="S387" s="217"/>
      <c r="T387" s="218"/>
      <c r="AT387" s="219" t="s">
        <v>152</v>
      </c>
      <c r="AU387" s="219" t="s">
        <v>82</v>
      </c>
      <c r="AV387" s="14" t="s">
        <v>82</v>
      </c>
      <c r="AW387" s="14" t="s">
        <v>35</v>
      </c>
      <c r="AX387" s="14" t="s">
        <v>73</v>
      </c>
      <c r="AY387" s="219" t="s">
        <v>139</v>
      </c>
    </row>
    <row r="388" spans="1:65" s="15" customFormat="1" ht="11.25">
      <c r="B388" s="220"/>
      <c r="C388" s="221"/>
      <c r="D388" s="192" t="s">
        <v>152</v>
      </c>
      <c r="E388" s="222" t="s">
        <v>19</v>
      </c>
      <c r="F388" s="223" t="s">
        <v>155</v>
      </c>
      <c r="G388" s="221"/>
      <c r="H388" s="224">
        <v>28.236000000000001</v>
      </c>
      <c r="I388" s="225"/>
      <c r="J388" s="221"/>
      <c r="K388" s="221"/>
      <c r="L388" s="226"/>
      <c r="M388" s="227"/>
      <c r="N388" s="228"/>
      <c r="O388" s="228"/>
      <c r="P388" s="228"/>
      <c r="Q388" s="228"/>
      <c r="R388" s="228"/>
      <c r="S388" s="228"/>
      <c r="T388" s="229"/>
      <c r="AT388" s="230" t="s">
        <v>152</v>
      </c>
      <c r="AU388" s="230" t="s">
        <v>82</v>
      </c>
      <c r="AV388" s="15" t="s">
        <v>146</v>
      </c>
      <c r="AW388" s="15" t="s">
        <v>35</v>
      </c>
      <c r="AX388" s="15" t="s">
        <v>80</v>
      </c>
      <c r="AY388" s="230" t="s">
        <v>139</v>
      </c>
    </row>
    <row r="389" spans="1:65" s="2" customFormat="1" ht="24.2" customHeight="1">
      <c r="A389" s="35"/>
      <c r="B389" s="36"/>
      <c r="C389" s="179" t="s">
        <v>507</v>
      </c>
      <c r="D389" s="179" t="s">
        <v>141</v>
      </c>
      <c r="E389" s="180" t="s">
        <v>1513</v>
      </c>
      <c r="F389" s="181" t="s">
        <v>1514</v>
      </c>
      <c r="G389" s="182" t="s">
        <v>524</v>
      </c>
      <c r="H389" s="183">
        <v>2</v>
      </c>
      <c r="I389" s="184"/>
      <c r="J389" s="185">
        <f>ROUND(I389*H389,2)</f>
        <v>0</v>
      </c>
      <c r="K389" s="181" t="s">
        <v>145</v>
      </c>
      <c r="L389" s="40"/>
      <c r="M389" s="186" t="s">
        <v>19</v>
      </c>
      <c r="N389" s="187" t="s">
        <v>44</v>
      </c>
      <c r="O389" s="65"/>
      <c r="P389" s="188">
        <f>O389*H389</f>
        <v>0</v>
      </c>
      <c r="Q389" s="188">
        <v>2.3000000000000001E-4</v>
      </c>
      <c r="R389" s="188">
        <f>Q389*H389</f>
        <v>4.6000000000000001E-4</v>
      </c>
      <c r="S389" s="188">
        <v>0</v>
      </c>
      <c r="T389" s="189">
        <f>S389*H389</f>
        <v>0</v>
      </c>
      <c r="U389" s="35"/>
      <c r="V389" s="35"/>
      <c r="W389" s="35"/>
      <c r="X389" s="35"/>
      <c r="Y389" s="35"/>
      <c r="Z389" s="35"/>
      <c r="AA389" s="35"/>
      <c r="AB389" s="35"/>
      <c r="AC389" s="35"/>
      <c r="AD389" s="35"/>
      <c r="AE389" s="35"/>
      <c r="AR389" s="190" t="s">
        <v>146</v>
      </c>
      <c r="AT389" s="190" t="s">
        <v>141</v>
      </c>
      <c r="AU389" s="190" t="s">
        <v>82</v>
      </c>
      <c r="AY389" s="18" t="s">
        <v>139</v>
      </c>
      <c r="BE389" s="191">
        <f>IF(N389="základní",J389,0)</f>
        <v>0</v>
      </c>
      <c r="BF389" s="191">
        <f>IF(N389="snížená",J389,0)</f>
        <v>0</v>
      </c>
      <c r="BG389" s="191">
        <f>IF(N389="zákl. přenesená",J389,0)</f>
        <v>0</v>
      </c>
      <c r="BH389" s="191">
        <f>IF(N389="sníž. přenesená",J389,0)</f>
        <v>0</v>
      </c>
      <c r="BI389" s="191">
        <f>IF(N389="nulová",J389,0)</f>
        <v>0</v>
      </c>
      <c r="BJ389" s="18" t="s">
        <v>80</v>
      </c>
      <c r="BK389" s="191">
        <f>ROUND(I389*H389,2)</f>
        <v>0</v>
      </c>
      <c r="BL389" s="18" t="s">
        <v>146</v>
      </c>
      <c r="BM389" s="190" t="s">
        <v>1515</v>
      </c>
    </row>
    <row r="390" spans="1:65" s="2" customFormat="1" ht="19.5">
      <c r="A390" s="35"/>
      <c r="B390" s="36"/>
      <c r="C390" s="37"/>
      <c r="D390" s="192" t="s">
        <v>148</v>
      </c>
      <c r="E390" s="37"/>
      <c r="F390" s="193" t="s">
        <v>1516</v>
      </c>
      <c r="G390" s="37"/>
      <c r="H390" s="37"/>
      <c r="I390" s="194"/>
      <c r="J390" s="37"/>
      <c r="K390" s="37"/>
      <c r="L390" s="40"/>
      <c r="M390" s="195"/>
      <c r="N390" s="196"/>
      <c r="O390" s="65"/>
      <c r="P390" s="65"/>
      <c r="Q390" s="65"/>
      <c r="R390" s="65"/>
      <c r="S390" s="65"/>
      <c r="T390" s="66"/>
      <c r="U390" s="35"/>
      <c r="V390" s="35"/>
      <c r="W390" s="35"/>
      <c r="X390" s="35"/>
      <c r="Y390" s="35"/>
      <c r="Z390" s="35"/>
      <c r="AA390" s="35"/>
      <c r="AB390" s="35"/>
      <c r="AC390" s="35"/>
      <c r="AD390" s="35"/>
      <c r="AE390" s="35"/>
      <c r="AT390" s="18" t="s">
        <v>148</v>
      </c>
      <c r="AU390" s="18" t="s">
        <v>82</v>
      </c>
    </row>
    <row r="391" spans="1:65" s="2" customFormat="1" ht="11.25">
      <c r="A391" s="35"/>
      <c r="B391" s="36"/>
      <c r="C391" s="37"/>
      <c r="D391" s="197" t="s">
        <v>150</v>
      </c>
      <c r="E391" s="37"/>
      <c r="F391" s="198" t="s">
        <v>1517</v>
      </c>
      <c r="G391" s="37"/>
      <c r="H391" s="37"/>
      <c r="I391" s="194"/>
      <c r="J391" s="37"/>
      <c r="K391" s="37"/>
      <c r="L391" s="40"/>
      <c r="M391" s="195"/>
      <c r="N391" s="196"/>
      <c r="O391" s="65"/>
      <c r="P391" s="65"/>
      <c r="Q391" s="65"/>
      <c r="R391" s="65"/>
      <c r="S391" s="65"/>
      <c r="T391" s="66"/>
      <c r="U391" s="35"/>
      <c r="V391" s="35"/>
      <c r="W391" s="35"/>
      <c r="X391" s="35"/>
      <c r="Y391" s="35"/>
      <c r="Z391" s="35"/>
      <c r="AA391" s="35"/>
      <c r="AB391" s="35"/>
      <c r="AC391" s="35"/>
      <c r="AD391" s="35"/>
      <c r="AE391" s="35"/>
      <c r="AT391" s="18" t="s">
        <v>150</v>
      </c>
      <c r="AU391" s="18" t="s">
        <v>82</v>
      </c>
    </row>
    <row r="392" spans="1:65" s="13" customFormat="1" ht="22.5">
      <c r="B392" s="199"/>
      <c r="C392" s="200"/>
      <c r="D392" s="192" t="s">
        <v>152</v>
      </c>
      <c r="E392" s="201" t="s">
        <v>19</v>
      </c>
      <c r="F392" s="202" t="s">
        <v>1518</v>
      </c>
      <c r="G392" s="200"/>
      <c r="H392" s="201" t="s">
        <v>19</v>
      </c>
      <c r="I392" s="203"/>
      <c r="J392" s="200"/>
      <c r="K392" s="200"/>
      <c r="L392" s="204"/>
      <c r="M392" s="205"/>
      <c r="N392" s="206"/>
      <c r="O392" s="206"/>
      <c r="P392" s="206"/>
      <c r="Q392" s="206"/>
      <c r="R392" s="206"/>
      <c r="S392" s="206"/>
      <c r="T392" s="207"/>
      <c r="AT392" s="208" t="s">
        <v>152</v>
      </c>
      <c r="AU392" s="208" t="s">
        <v>82</v>
      </c>
      <c r="AV392" s="13" t="s">
        <v>80</v>
      </c>
      <c r="AW392" s="13" t="s">
        <v>35</v>
      </c>
      <c r="AX392" s="13" t="s">
        <v>73</v>
      </c>
      <c r="AY392" s="208" t="s">
        <v>139</v>
      </c>
    </row>
    <row r="393" spans="1:65" s="14" customFormat="1" ht="11.25">
      <c r="B393" s="209"/>
      <c r="C393" s="210"/>
      <c r="D393" s="192" t="s">
        <v>152</v>
      </c>
      <c r="E393" s="211" t="s">
        <v>19</v>
      </c>
      <c r="F393" s="212" t="s">
        <v>82</v>
      </c>
      <c r="G393" s="210"/>
      <c r="H393" s="213">
        <v>2</v>
      </c>
      <c r="I393" s="214"/>
      <c r="J393" s="210"/>
      <c r="K393" s="210"/>
      <c r="L393" s="215"/>
      <c r="M393" s="216"/>
      <c r="N393" s="217"/>
      <c r="O393" s="217"/>
      <c r="P393" s="217"/>
      <c r="Q393" s="217"/>
      <c r="R393" s="217"/>
      <c r="S393" s="217"/>
      <c r="T393" s="218"/>
      <c r="AT393" s="219" t="s">
        <v>152</v>
      </c>
      <c r="AU393" s="219" t="s">
        <v>82</v>
      </c>
      <c r="AV393" s="14" t="s">
        <v>82</v>
      </c>
      <c r="AW393" s="14" t="s">
        <v>35</v>
      </c>
      <c r="AX393" s="14" t="s">
        <v>73</v>
      </c>
      <c r="AY393" s="219" t="s">
        <v>139</v>
      </c>
    </row>
    <row r="394" spans="1:65" s="15" customFormat="1" ht="11.25">
      <c r="B394" s="220"/>
      <c r="C394" s="221"/>
      <c r="D394" s="192" t="s">
        <v>152</v>
      </c>
      <c r="E394" s="222" t="s">
        <v>19</v>
      </c>
      <c r="F394" s="223" t="s">
        <v>155</v>
      </c>
      <c r="G394" s="221"/>
      <c r="H394" s="224">
        <v>2</v>
      </c>
      <c r="I394" s="225"/>
      <c r="J394" s="221"/>
      <c r="K394" s="221"/>
      <c r="L394" s="226"/>
      <c r="M394" s="227"/>
      <c r="N394" s="228"/>
      <c r="O394" s="228"/>
      <c r="P394" s="228"/>
      <c r="Q394" s="228"/>
      <c r="R394" s="228"/>
      <c r="S394" s="228"/>
      <c r="T394" s="229"/>
      <c r="AT394" s="230" t="s">
        <v>152</v>
      </c>
      <c r="AU394" s="230" t="s">
        <v>82</v>
      </c>
      <c r="AV394" s="15" t="s">
        <v>146</v>
      </c>
      <c r="AW394" s="15" t="s">
        <v>35</v>
      </c>
      <c r="AX394" s="15" t="s">
        <v>80</v>
      </c>
      <c r="AY394" s="230" t="s">
        <v>139</v>
      </c>
    </row>
    <row r="395" spans="1:65" s="2" customFormat="1" ht="16.5" customHeight="1">
      <c r="A395" s="35"/>
      <c r="B395" s="36"/>
      <c r="C395" s="179" t="s">
        <v>513</v>
      </c>
      <c r="D395" s="179" t="s">
        <v>141</v>
      </c>
      <c r="E395" s="180" t="s">
        <v>1519</v>
      </c>
      <c r="F395" s="181" t="s">
        <v>1520</v>
      </c>
      <c r="G395" s="182" t="s">
        <v>199</v>
      </c>
      <c r="H395" s="183">
        <v>14.951000000000001</v>
      </c>
      <c r="I395" s="184"/>
      <c r="J395" s="185">
        <f>ROUND(I395*H395,2)</f>
        <v>0</v>
      </c>
      <c r="K395" s="181" t="s">
        <v>145</v>
      </c>
      <c r="L395" s="40"/>
      <c r="M395" s="186" t="s">
        <v>19</v>
      </c>
      <c r="N395" s="187" t="s">
        <v>44</v>
      </c>
      <c r="O395" s="65"/>
      <c r="P395" s="188">
        <f>O395*H395</f>
        <v>0</v>
      </c>
      <c r="Q395" s="188">
        <v>0.12</v>
      </c>
      <c r="R395" s="188">
        <f>Q395*H395</f>
        <v>1.7941199999999999</v>
      </c>
      <c r="S395" s="188">
        <v>2.4900000000000002</v>
      </c>
      <c r="T395" s="189">
        <f>S395*H395</f>
        <v>37.227990000000005</v>
      </c>
      <c r="U395" s="35"/>
      <c r="V395" s="35"/>
      <c r="W395" s="35"/>
      <c r="X395" s="35"/>
      <c r="Y395" s="35"/>
      <c r="Z395" s="35"/>
      <c r="AA395" s="35"/>
      <c r="AB395" s="35"/>
      <c r="AC395" s="35"/>
      <c r="AD395" s="35"/>
      <c r="AE395" s="35"/>
      <c r="AR395" s="190" t="s">
        <v>146</v>
      </c>
      <c r="AT395" s="190" t="s">
        <v>141</v>
      </c>
      <c r="AU395" s="190" t="s">
        <v>82</v>
      </c>
      <c r="AY395" s="18" t="s">
        <v>139</v>
      </c>
      <c r="BE395" s="191">
        <f>IF(N395="základní",J395,0)</f>
        <v>0</v>
      </c>
      <c r="BF395" s="191">
        <f>IF(N395="snížená",J395,0)</f>
        <v>0</v>
      </c>
      <c r="BG395" s="191">
        <f>IF(N395="zákl. přenesená",J395,0)</f>
        <v>0</v>
      </c>
      <c r="BH395" s="191">
        <f>IF(N395="sníž. přenesená",J395,0)</f>
        <v>0</v>
      </c>
      <c r="BI395" s="191">
        <f>IF(N395="nulová",J395,0)</f>
        <v>0</v>
      </c>
      <c r="BJ395" s="18" t="s">
        <v>80</v>
      </c>
      <c r="BK395" s="191">
        <f>ROUND(I395*H395,2)</f>
        <v>0</v>
      </c>
      <c r="BL395" s="18" t="s">
        <v>146</v>
      </c>
      <c r="BM395" s="190" t="s">
        <v>1521</v>
      </c>
    </row>
    <row r="396" spans="1:65" s="2" customFormat="1" ht="11.25">
      <c r="A396" s="35"/>
      <c r="B396" s="36"/>
      <c r="C396" s="37"/>
      <c r="D396" s="192" t="s">
        <v>148</v>
      </c>
      <c r="E396" s="37"/>
      <c r="F396" s="193" t="s">
        <v>1522</v>
      </c>
      <c r="G396" s="37"/>
      <c r="H396" s="37"/>
      <c r="I396" s="194"/>
      <c r="J396" s="37"/>
      <c r="K396" s="37"/>
      <c r="L396" s="40"/>
      <c r="M396" s="195"/>
      <c r="N396" s="196"/>
      <c r="O396" s="65"/>
      <c r="P396" s="65"/>
      <c r="Q396" s="65"/>
      <c r="R396" s="65"/>
      <c r="S396" s="65"/>
      <c r="T396" s="66"/>
      <c r="U396" s="35"/>
      <c r="V396" s="35"/>
      <c r="W396" s="35"/>
      <c r="X396" s="35"/>
      <c r="Y396" s="35"/>
      <c r="Z396" s="35"/>
      <c r="AA396" s="35"/>
      <c r="AB396" s="35"/>
      <c r="AC396" s="35"/>
      <c r="AD396" s="35"/>
      <c r="AE396" s="35"/>
      <c r="AT396" s="18" t="s">
        <v>148</v>
      </c>
      <c r="AU396" s="18" t="s">
        <v>82</v>
      </c>
    </row>
    <row r="397" spans="1:65" s="2" customFormat="1" ht="11.25">
      <c r="A397" s="35"/>
      <c r="B397" s="36"/>
      <c r="C397" s="37"/>
      <c r="D397" s="197" t="s">
        <v>150</v>
      </c>
      <c r="E397" s="37"/>
      <c r="F397" s="198" t="s">
        <v>1523</v>
      </c>
      <c r="G397" s="37"/>
      <c r="H397" s="37"/>
      <c r="I397" s="194"/>
      <c r="J397" s="37"/>
      <c r="K397" s="37"/>
      <c r="L397" s="40"/>
      <c r="M397" s="195"/>
      <c r="N397" s="196"/>
      <c r="O397" s="65"/>
      <c r="P397" s="65"/>
      <c r="Q397" s="65"/>
      <c r="R397" s="65"/>
      <c r="S397" s="65"/>
      <c r="T397" s="66"/>
      <c r="U397" s="35"/>
      <c r="V397" s="35"/>
      <c r="W397" s="35"/>
      <c r="X397" s="35"/>
      <c r="Y397" s="35"/>
      <c r="Z397" s="35"/>
      <c r="AA397" s="35"/>
      <c r="AB397" s="35"/>
      <c r="AC397" s="35"/>
      <c r="AD397" s="35"/>
      <c r="AE397" s="35"/>
      <c r="AT397" s="18" t="s">
        <v>150</v>
      </c>
      <c r="AU397" s="18" t="s">
        <v>82</v>
      </c>
    </row>
    <row r="398" spans="1:65" s="13" customFormat="1" ht="11.25">
      <c r="B398" s="199"/>
      <c r="C398" s="200"/>
      <c r="D398" s="192" t="s">
        <v>152</v>
      </c>
      <c r="E398" s="201" t="s">
        <v>19</v>
      </c>
      <c r="F398" s="202" t="s">
        <v>1524</v>
      </c>
      <c r="G398" s="200"/>
      <c r="H398" s="201" t="s">
        <v>19</v>
      </c>
      <c r="I398" s="203"/>
      <c r="J398" s="200"/>
      <c r="K398" s="200"/>
      <c r="L398" s="204"/>
      <c r="M398" s="205"/>
      <c r="N398" s="206"/>
      <c r="O398" s="206"/>
      <c r="P398" s="206"/>
      <c r="Q398" s="206"/>
      <c r="R398" s="206"/>
      <c r="S398" s="206"/>
      <c r="T398" s="207"/>
      <c r="AT398" s="208" t="s">
        <v>152</v>
      </c>
      <c r="AU398" s="208" t="s">
        <v>82</v>
      </c>
      <c r="AV398" s="13" t="s">
        <v>80</v>
      </c>
      <c r="AW398" s="13" t="s">
        <v>35</v>
      </c>
      <c r="AX398" s="13" t="s">
        <v>73</v>
      </c>
      <c r="AY398" s="208" t="s">
        <v>139</v>
      </c>
    </row>
    <row r="399" spans="1:65" s="13" customFormat="1" ht="11.25">
      <c r="B399" s="199"/>
      <c r="C399" s="200"/>
      <c r="D399" s="192" t="s">
        <v>152</v>
      </c>
      <c r="E399" s="201" t="s">
        <v>19</v>
      </c>
      <c r="F399" s="202" t="s">
        <v>1525</v>
      </c>
      <c r="G399" s="200"/>
      <c r="H399" s="201" t="s">
        <v>19</v>
      </c>
      <c r="I399" s="203"/>
      <c r="J399" s="200"/>
      <c r="K399" s="200"/>
      <c r="L399" s="204"/>
      <c r="M399" s="205"/>
      <c r="N399" s="206"/>
      <c r="O399" s="206"/>
      <c r="P399" s="206"/>
      <c r="Q399" s="206"/>
      <c r="R399" s="206"/>
      <c r="S399" s="206"/>
      <c r="T399" s="207"/>
      <c r="AT399" s="208" t="s">
        <v>152</v>
      </c>
      <c r="AU399" s="208" t="s">
        <v>82</v>
      </c>
      <c r="AV399" s="13" t="s">
        <v>80</v>
      </c>
      <c r="AW399" s="13" t="s">
        <v>35</v>
      </c>
      <c r="AX399" s="13" t="s">
        <v>73</v>
      </c>
      <c r="AY399" s="208" t="s">
        <v>139</v>
      </c>
    </row>
    <row r="400" spans="1:65" s="14" customFormat="1" ht="11.25">
      <c r="B400" s="209"/>
      <c r="C400" s="210"/>
      <c r="D400" s="192" t="s">
        <v>152</v>
      </c>
      <c r="E400" s="211" t="s">
        <v>19</v>
      </c>
      <c r="F400" s="212" t="s">
        <v>1526</v>
      </c>
      <c r="G400" s="210"/>
      <c r="H400" s="213">
        <v>0.9</v>
      </c>
      <c r="I400" s="214"/>
      <c r="J400" s="210"/>
      <c r="K400" s="210"/>
      <c r="L400" s="215"/>
      <c r="M400" s="216"/>
      <c r="N400" s="217"/>
      <c r="O400" s="217"/>
      <c r="P400" s="217"/>
      <c r="Q400" s="217"/>
      <c r="R400" s="217"/>
      <c r="S400" s="217"/>
      <c r="T400" s="218"/>
      <c r="AT400" s="219" t="s">
        <v>152</v>
      </c>
      <c r="AU400" s="219" t="s">
        <v>82</v>
      </c>
      <c r="AV400" s="14" t="s">
        <v>82</v>
      </c>
      <c r="AW400" s="14" t="s">
        <v>35</v>
      </c>
      <c r="AX400" s="14" t="s">
        <v>73</v>
      </c>
      <c r="AY400" s="219" t="s">
        <v>139</v>
      </c>
    </row>
    <row r="401" spans="1:65" s="13" customFormat="1" ht="11.25">
      <c r="B401" s="199"/>
      <c r="C401" s="200"/>
      <c r="D401" s="192" t="s">
        <v>152</v>
      </c>
      <c r="E401" s="201" t="s">
        <v>19</v>
      </c>
      <c r="F401" s="202" t="s">
        <v>1527</v>
      </c>
      <c r="G401" s="200"/>
      <c r="H401" s="201" t="s">
        <v>19</v>
      </c>
      <c r="I401" s="203"/>
      <c r="J401" s="200"/>
      <c r="K401" s="200"/>
      <c r="L401" s="204"/>
      <c r="M401" s="205"/>
      <c r="N401" s="206"/>
      <c r="O401" s="206"/>
      <c r="P401" s="206"/>
      <c r="Q401" s="206"/>
      <c r="R401" s="206"/>
      <c r="S401" s="206"/>
      <c r="T401" s="207"/>
      <c r="AT401" s="208" t="s">
        <v>152</v>
      </c>
      <c r="AU401" s="208" t="s">
        <v>82</v>
      </c>
      <c r="AV401" s="13" t="s">
        <v>80</v>
      </c>
      <c r="AW401" s="13" t="s">
        <v>35</v>
      </c>
      <c r="AX401" s="13" t="s">
        <v>73</v>
      </c>
      <c r="AY401" s="208" t="s">
        <v>139</v>
      </c>
    </row>
    <row r="402" spans="1:65" s="14" customFormat="1" ht="11.25">
      <c r="B402" s="209"/>
      <c r="C402" s="210"/>
      <c r="D402" s="192" t="s">
        <v>152</v>
      </c>
      <c r="E402" s="211" t="s">
        <v>19</v>
      </c>
      <c r="F402" s="212" t="s">
        <v>1528</v>
      </c>
      <c r="G402" s="210"/>
      <c r="H402" s="213">
        <v>11.28</v>
      </c>
      <c r="I402" s="214"/>
      <c r="J402" s="210"/>
      <c r="K402" s="210"/>
      <c r="L402" s="215"/>
      <c r="M402" s="216"/>
      <c r="N402" s="217"/>
      <c r="O402" s="217"/>
      <c r="P402" s="217"/>
      <c r="Q402" s="217"/>
      <c r="R402" s="217"/>
      <c r="S402" s="217"/>
      <c r="T402" s="218"/>
      <c r="AT402" s="219" t="s">
        <v>152</v>
      </c>
      <c r="AU402" s="219" t="s">
        <v>82</v>
      </c>
      <c r="AV402" s="14" t="s">
        <v>82</v>
      </c>
      <c r="AW402" s="14" t="s">
        <v>35</v>
      </c>
      <c r="AX402" s="14" t="s">
        <v>73</v>
      </c>
      <c r="AY402" s="219" t="s">
        <v>139</v>
      </c>
    </row>
    <row r="403" spans="1:65" s="13" customFormat="1" ht="11.25">
      <c r="B403" s="199"/>
      <c r="C403" s="200"/>
      <c r="D403" s="192" t="s">
        <v>152</v>
      </c>
      <c r="E403" s="201" t="s">
        <v>19</v>
      </c>
      <c r="F403" s="202" t="s">
        <v>1529</v>
      </c>
      <c r="G403" s="200"/>
      <c r="H403" s="201" t="s">
        <v>19</v>
      </c>
      <c r="I403" s="203"/>
      <c r="J403" s="200"/>
      <c r="K403" s="200"/>
      <c r="L403" s="204"/>
      <c r="M403" s="205"/>
      <c r="N403" s="206"/>
      <c r="O403" s="206"/>
      <c r="P403" s="206"/>
      <c r="Q403" s="206"/>
      <c r="R403" s="206"/>
      <c r="S403" s="206"/>
      <c r="T403" s="207"/>
      <c r="AT403" s="208" t="s">
        <v>152</v>
      </c>
      <c r="AU403" s="208" t="s">
        <v>82</v>
      </c>
      <c r="AV403" s="13" t="s">
        <v>80</v>
      </c>
      <c r="AW403" s="13" t="s">
        <v>35</v>
      </c>
      <c r="AX403" s="13" t="s">
        <v>73</v>
      </c>
      <c r="AY403" s="208" t="s">
        <v>139</v>
      </c>
    </row>
    <row r="404" spans="1:65" s="14" customFormat="1" ht="11.25">
      <c r="B404" s="209"/>
      <c r="C404" s="210"/>
      <c r="D404" s="192" t="s">
        <v>152</v>
      </c>
      <c r="E404" s="211" t="s">
        <v>19</v>
      </c>
      <c r="F404" s="212" t="s">
        <v>1530</v>
      </c>
      <c r="G404" s="210"/>
      <c r="H404" s="213">
        <v>2.5249999999999999</v>
      </c>
      <c r="I404" s="214"/>
      <c r="J404" s="210"/>
      <c r="K404" s="210"/>
      <c r="L404" s="215"/>
      <c r="M404" s="216"/>
      <c r="N404" s="217"/>
      <c r="O404" s="217"/>
      <c r="P404" s="217"/>
      <c r="Q404" s="217"/>
      <c r="R404" s="217"/>
      <c r="S404" s="217"/>
      <c r="T404" s="218"/>
      <c r="AT404" s="219" t="s">
        <v>152</v>
      </c>
      <c r="AU404" s="219" t="s">
        <v>82</v>
      </c>
      <c r="AV404" s="14" t="s">
        <v>82</v>
      </c>
      <c r="AW404" s="14" t="s">
        <v>35</v>
      </c>
      <c r="AX404" s="14" t="s">
        <v>73</v>
      </c>
      <c r="AY404" s="219" t="s">
        <v>139</v>
      </c>
    </row>
    <row r="405" spans="1:65" s="13" customFormat="1" ht="11.25">
      <c r="B405" s="199"/>
      <c r="C405" s="200"/>
      <c r="D405" s="192" t="s">
        <v>152</v>
      </c>
      <c r="E405" s="201" t="s">
        <v>19</v>
      </c>
      <c r="F405" s="202" t="s">
        <v>1531</v>
      </c>
      <c r="G405" s="200"/>
      <c r="H405" s="201" t="s">
        <v>19</v>
      </c>
      <c r="I405" s="203"/>
      <c r="J405" s="200"/>
      <c r="K405" s="200"/>
      <c r="L405" s="204"/>
      <c r="M405" s="205"/>
      <c r="N405" s="206"/>
      <c r="O405" s="206"/>
      <c r="P405" s="206"/>
      <c r="Q405" s="206"/>
      <c r="R405" s="206"/>
      <c r="S405" s="206"/>
      <c r="T405" s="207"/>
      <c r="AT405" s="208" t="s">
        <v>152</v>
      </c>
      <c r="AU405" s="208" t="s">
        <v>82</v>
      </c>
      <c r="AV405" s="13" t="s">
        <v>80</v>
      </c>
      <c r="AW405" s="13" t="s">
        <v>35</v>
      </c>
      <c r="AX405" s="13" t="s">
        <v>73</v>
      </c>
      <c r="AY405" s="208" t="s">
        <v>139</v>
      </c>
    </row>
    <row r="406" spans="1:65" s="14" customFormat="1" ht="11.25">
      <c r="B406" s="209"/>
      <c r="C406" s="210"/>
      <c r="D406" s="192" t="s">
        <v>152</v>
      </c>
      <c r="E406" s="211" t="s">
        <v>19</v>
      </c>
      <c r="F406" s="212" t="s">
        <v>1532</v>
      </c>
      <c r="G406" s="210"/>
      <c r="H406" s="213">
        <v>0.246</v>
      </c>
      <c r="I406" s="214"/>
      <c r="J406" s="210"/>
      <c r="K406" s="210"/>
      <c r="L406" s="215"/>
      <c r="M406" s="216"/>
      <c r="N406" s="217"/>
      <c r="O406" s="217"/>
      <c r="P406" s="217"/>
      <c r="Q406" s="217"/>
      <c r="R406" s="217"/>
      <c r="S406" s="217"/>
      <c r="T406" s="218"/>
      <c r="AT406" s="219" t="s">
        <v>152</v>
      </c>
      <c r="AU406" s="219" t="s">
        <v>82</v>
      </c>
      <c r="AV406" s="14" t="s">
        <v>82</v>
      </c>
      <c r="AW406" s="14" t="s">
        <v>35</v>
      </c>
      <c r="AX406" s="14" t="s">
        <v>73</v>
      </c>
      <c r="AY406" s="219" t="s">
        <v>139</v>
      </c>
    </row>
    <row r="407" spans="1:65" s="15" customFormat="1" ht="11.25">
      <c r="B407" s="220"/>
      <c r="C407" s="221"/>
      <c r="D407" s="192" t="s">
        <v>152</v>
      </c>
      <c r="E407" s="222" t="s">
        <v>19</v>
      </c>
      <c r="F407" s="223" t="s">
        <v>155</v>
      </c>
      <c r="G407" s="221"/>
      <c r="H407" s="224">
        <v>14.951000000000001</v>
      </c>
      <c r="I407" s="225"/>
      <c r="J407" s="221"/>
      <c r="K407" s="221"/>
      <c r="L407" s="226"/>
      <c r="M407" s="227"/>
      <c r="N407" s="228"/>
      <c r="O407" s="228"/>
      <c r="P407" s="228"/>
      <c r="Q407" s="228"/>
      <c r="R407" s="228"/>
      <c r="S407" s="228"/>
      <c r="T407" s="229"/>
      <c r="AT407" s="230" t="s">
        <v>152</v>
      </c>
      <c r="AU407" s="230" t="s">
        <v>82</v>
      </c>
      <c r="AV407" s="15" t="s">
        <v>146</v>
      </c>
      <c r="AW407" s="15" t="s">
        <v>35</v>
      </c>
      <c r="AX407" s="15" t="s">
        <v>80</v>
      </c>
      <c r="AY407" s="230" t="s">
        <v>139</v>
      </c>
    </row>
    <row r="408" spans="1:65" s="2" customFormat="1" ht="16.5" customHeight="1">
      <c r="A408" s="35"/>
      <c r="B408" s="36"/>
      <c r="C408" s="179" t="s">
        <v>521</v>
      </c>
      <c r="D408" s="179" t="s">
        <v>141</v>
      </c>
      <c r="E408" s="180" t="s">
        <v>813</v>
      </c>
      <c r="F408" s="181" t="s">
        <v>814</v>
      </c>
      <c r="G408" s="182" t="s">
        <v>199</v>
      </c>
      <c r="H408" s="183">
        <v>8.2309999999999999</v>
      </c>
      <c r="I408" s="184"/>
      <c r="J408" s="185">
        <f>ROUND(I408*H408,2)</f>
        <v>0</v>
      </c>
      <c r="K408" s="181" t="s">
        <v>145</v>
      </c>
      <c r="L408" s="40"/>
      <c r="M408" s="186" t="s">
        <v>19</v>
      </c>
      <c r="N408" s="187" t="s">
        <v>44</v>
      </c>
      <c r="O408" s="65"/>
      <c r="P408" s="188">
        <f>O408*H408</f>
        <v>0</v>
      </c>
      <c r="Q408" s="188">
        <v>0.12</v>
      </c>
      <c r="R408" s="188">
        <f>Q408*H408</f>
        <v>0.98771999999999993</v>
      </c>
      <c r="S408" s="188">
        <v>2.2000000000000002</v>
      </c>
      <c r="T408" s="189">
        <f>S408*H408</f>
        <v>18.1082</v>
      </c>
      <c r="U408" s="35"/>
      <c r="V408" s="35"/>
      <c r="W408" s="35"/>
      <c r="X408" s="35"/>
      <c r="Y408" s="35"/>
      <c r="Z408" s="35"/>
      <c r="AA408" s="35"/>
      <c r="AB408" s="35"/>
      <c r="AC408" s="35"/>
      <c r="AD408" s="35"/>
      <c r="AE408" s="35"/>
      <c r="AR408" s="190" t="s">
        <v>146</v>
      </c>
      <c r="AT408" s="190" t="s">
        <v>141</v>
      </c>
      <c r="AU408" s="190" t="s">
        <v>82</v>
      </c>
      <c r="AY408" s="18" t="s">
        <v>139</v>
      </c>
      <c r="BE408" s="191">
        <f>IF(N408="základní",J408,0)</f>
        <v>0</v>
      </c>
      <c r="BF408" s="191">
        <f>IF(N408="snížená",J408,0)</f>
        <v>0</v>
      </c>
      <c r="BG408" s="191">
        <f>IF(N408="zákl. přenesená",J408,0)</f>
        <v>0</v>
      </c>
      <c r="BH408" s="191">
        <f>IF(N408="sníž. přenesená",J408,0)</f>
        <v>0</v>
      </c>
      <c r="BI408" s="191">
        <f>IF(N408="nulová",J408,0)</f>
        <v>0</v>
      </c>
      <c r="BJ408" s="18" t="s">
        <v>80</v>
      </c>
      <c r="BK408" s="191">
        <f>ROUND(I408*H408,2)</f>
        <v>0</v>
      </c>
      <c r="BL408" s="18" t="s">
        <v>146</v>
      </c>
      <c r="BM408" s="190" t="s">
        <v>1533</v>
      </c>
    </row>
    <row r="409" spans="1:65" s="2" customFormat="1" ht="11.25">
      <c r="A409" s="35"/>
      <c r="B409" s="36"/>
      <c r="C409" s="37"/>
      <c r="D409" s="192" t="s">
        <v>148</v>
      </c>
      <c r="E409" s="37"/>
      <c r="F409" s="193" t="s">
        <v>816</v>
      </c>
      <c r="G409" s="37"/>
      <c r="H409" s="37"/>
      <c r="I409" s="194"/>
      <c r="J409" s="37"/>
      <c r="K409" s="37"/>
      <c r="L409" s="40"/>
      <c r="M409" s="195"/>
      <c r="N409" s="196"/>
      <c r="O409" s="65"/>
      <c r="P409" s="65"/>
      <c r="Q409" s="65"/>
      <c r="R409" s="65"/>
      <c r="S409" s="65"/>
      <c r="T409" s="66"/>
      <c r="U409" s="35"/>
      <c r="V409" s="35"/>
      <c r="W409" s="35"/>
      <c r="X409" s="35"/>
      <c r="Y409" s="35"/>
      <c r="Z409" s="35"/>
      <c r="AA409" s="35"/>
      <c r="AB409" s="35"/>
      <c r="AC409" s="35"/>
      <c r="AD409" s="35"/>
      <c r="AE409" s="35"/>
      <c r="AT409" s="18" t="s">
        <v>148</v>
      </c>
      <c r="AU409" s="18" t="s">
        <v>82</v>
      </c>
    </row>
    <row r="410" spans="1:65" s="2" customFormat="1" ht="11.25">
      <c r="A410" s="35"/>
      <c r="B410" s="36"/>
      <c r="C410" s="37"/>
      <c r="D410" s="197" t="s">
        <v>150</v>
      </c>
      <c r="E410" s="37"/>
      <c r="F410" s="198" t="s">
        <v>817</v>
      </c>
      <c r="G410" s="37"/>
      <c r="H410" s="37"/>
      <c r="I410" s="194"/>
      <c r="J410" s="37"/>
      <c r="K410" s="37"/>
      <c r="L410" s="40"/>
      <c r="M410" s="195"/>
      <c r="N410" s="196"/>
      <c r="O410" s="65"/>
      <c r="P410" s="65"/>
      <c r="Q410" s="65"/>
      <c r="R410" s="65"/>
      <c r="S410" s="65"/>
      <c r="T410" s="66"/>
      <c r="U410" s="35"/>
      <c r="V410" s="35"/>
      <c r="W410" s="35"/>
      <c r="X410" s="35"/>
      <c r="Y410" s="35"/>
      <c r="Z410" s="35"/>
      <c r="AA410" s="35"/>
      <c r="AB410" s="35"/>
      <c r="AC410" s="35"/>
      <c r="AD410" s="35"/>
      <c r="AE410" s="35"/>
      <c r="AT410" s="18" t="s">
        <v>150</v>
      </c>
      <c r="AU410" s="18" t="s">
        <v>82</v>
      </c>
    </row>
    <row r="411" spans="1:65" s="13" customFormat="1" ht="11.25">
      <c r="B411" s="199"/>
      <c r="C411" s="200"/>
      <c r="D411" s="192" t="s">
        <v>152</v>
      </c>
      <c r="E411" s="201" t="s">
        <v>19</v>
      </c>
      <c r="F411" s="202" t="s">
        <v>1534</v>
      </c>
      <c r="G411" s="200"/>
      <c r="H411" s="201" t="s">
        <v>19</v>
      </c>
      <c r="I411" s="203"/>
      <c r="J411" s="200"/>
      <c r="K411" s="200"/>
      <c r="L411" s="204"/>
      <c r="M411" s="205"/>
      <c r="N411" s="206"/>
      <c r="O411" s="206"/>
      <c r="P411" s="206"/>
      <c r="Q411" s="206"/>
      <c r="R411" s="206"/>
      <c r="S411" s="206"/>
      <c r="T411" s="207"/>
      <c r="AT411" s="208" t="s">
        <v>152</v>
      </c>
      <c r="AU411" s="208" t="s">
        <v>82</v>
      </c>
      <c r="AV411" s="13" t="s">
        <v>80</v>
      </c>
      <c r="AW411" s="13" t="s">
        <v>35</v>
      </c>
      <c r="AX411" s="13" t="s">
        <v>73</v>
      </c>
      <c r="AY411" s="208" t="s">
        <v>139</v>
      </c>
    </row>
    <row r="412" spans="1:65" s="13" customFormat="1" ht="11.25">
      <c r="B412" s="199"/>
      <c r="C412" s="200"/>
      <c r="D412" s="192" t="s">
        <v>152</v>
      </c>
      <c r="E412" s="201" t="s">
        <v>19</v>
      </c>
      <c r="F412" s="202" t="s">
        <v>829</v>
      </c>
      <c r="G412" s="200"/>
      <c r="H412" s="201" t="s">
        <v>19</v>
      </c>
      <c r="I412" s="203"/>
      <c r="J412" s="200"/>
      <c r="K412" s="200"/>
      <c r="L412" s="204"/>
      <c r="M412" s="205"/>
      <c r="N412" s="206"/>
      <c r="O412" s="206"/>
      <c r="P412" s="206"/>
      <c r="Q412" s="206"/>
      <c r="R412" s="206"/>
      <c r="S412" s="206"/>
      <c r="T412" s="207"/>
      <c r="AT412" s="208" t="s">
        <v>152</v>
      </c>
      <c r="AU412" s="208" t="s">
        <v>82</v>
      </c>
      <c r="AV412" s="13" t="s">
        <v>80</v>
      </c>
      <c r="AW412" s="13" t="s">
        <v>35</v>
      </c>
      <c r="AX412" s="13" t="s">
        <v>73</v>
      </c>
      <c r="AY412" s="208" t="s">
        <v>139</v>
      </c>
    </row>
    <row r="413" spans="1:65" s="14" customFormat="1" ht="11.25">
      <c r="B413" s="209"/>
      <c r="C413" s="210"/>
      <c r="D413" s="192" t="s">
        <v>152</v>
      </c>
      <c r="E413" s="211" t="s">
        <v>19</v>
      </c>
      <c r="F413" s="212" t="s">
        <v>1535</v>
      </c>
      <c r="G413" s="210"/>
      <c r="H413" s="213">
        <v>1.351</v>
      </c>
      <c r="I413" s="214"/>
      <c r="J413" s="210"/>
      <c r="K413" s="210"/>
      <c r="L413" s="215"/>
      <c r="M413" s="216"/>
      <c r="N413" s="217"/>
      <c r="O413" s="217"/>
      <c r="P413" s="217"/>
      <c r="Q413" s="217"/>
      <c r="R413" s="217"/>
      <c r="S413" s="217"/>
      <c r="T413" s="218"/>
      <c r="AT413" s="219" t="s">
        <v>152</v>
      </c>
      <c r="AU413" s="219" t="s">
        <v>82</v>
      </c>
      <c r="AV413" s="14" t="s">
        <v>82</v>
      </c>
      <c r="AW413" s="14" t="s">
        <v>35</v>
      </c>
      <c r="AX413" s="14" t="s">
        <v>73</v>
      </c>
      <c r="AY413" s="219" t="s">
        <v>139</v>
      </c>
    </row>
    <row r="414" spans="1:65" s="13" customFormat="1" ht="11.25">
      <c r="B414" s="199"/>
      <c r="C414" s="200"/>
      <c r="D414" s="192" t="s">
        <v>152</v>
      </c>
      <c r="E414" s="201" t="s">
        <v>19</v>
      </c>
      <c r="F414" s="202" t="s">
        <v>1536</v>
      </c>
      <c r="G414" s="200"/>
      <c r="H414" s="201" t="s">
        <v>19</v>
      </c>
      <c r="I414" s="203"/>
      <c r="J414" s="200"/>
      <c r="K414" s="200"/>
      <c r="L414" s="204"/>
      <c r="M414" s="205"/>
      <c r="N414" s="206"/>
      <c r="O414" s="206"/>
      <c r="P414" s="206"/>
      <c r="Q414" s="206"/>
      <c r="R414" s="206"/>
      <c r="S414" s="206"/>
      <c r="T414" s="207"/>
      <c r="AT414" s="208" t="s">
        <v>152</v>
      </c>
      <c r="AU414" s="208" t="s">
        <v>82</v>
      </c>
      <c r="AV414" s="13" t="s">
        <v>80</v>
      </c>
      <c r="AW414" s="13" t="s">
        <v>35</v>
      </c>
      <c r="AX414" s="13" t="s">
        <v>73</v>
      </c>
      <c r="AY414" s="208" t="s">
        <v>139</v>
      </c>
    </row>
    <row r="415" spans="1:65" s="14" customFormat="1" ht="11.25">
      <c r="B415" s="209"/>
      <c r="C415" s="210"/>
      <c r="D415" s="192" t="s">
        <v>152</v>
      </c>
      <c r="E415" s="211" t="s">
        <v>19</v>
      </c>
      <c r="F415" s="212" t="s">
        <v>1537</v>
      </c>
      <c r="G415" s="210"/>
      <c r="H415" s="213">
        <v>6.88</v>
      </c>
      <c r="I415" s="214"/>
      <c r="J415" s="210"/>
      <c r="K415" s="210"/>
      <c r="L415" s="215"/>
      <c r="M415" s="216"/>
      <c r="N415" s="217"/>
      <c r="O415" s="217"/>
      <c r="P415" s="217"/>
      <c r="Q415" s="217"/>
      <c r="R415" s="217"/>
      <c r="S415" s="217"/>
      <c r="T415" s="218"/>
      <c r="AT415" s="219" t="s">
        <v>152</v>
      </c>
      <c r="AU415" s="219" t="s">
        <v>82</v>
      </c>
      <c r="AV415" s="14" t="s">
        <v>82</v>
      </c>
      <c r="AW415" s="14" t="s">
        <v>35</v>
      </c>
      <c r="AX415" s="14" t="s">
        <v>73</v>
      </c>
      <c r="AY415" s="219" t="s">
        <v>139</v>
      </c>
    </row>
    <row r="416" spans="1:65" s="15" customFormat="1" ht="11.25">
      <c r="B416" s="220"/>
      <c r="C416" s="221"/>
      <c r="D416" s="192" t="s">
        <v>152</v>
      </c>
      <c r="E416" s="222" t="s">
        <v>19</v>
      </c>
      <c r="F416" s="223" t="s">
        <v>155</v>
      </c>
      <c r="G416" s="221"/>
      <c r="H416" s="224">
        <v>8.2309999999999999</v>
      </c>
      <c r="I416" s="225"/>
      <c r="J416" s="221"/>
      <c r="K416" s="221"/>
      <c r="L416" s="226"/>
      <c r="M416" s="227"/>
      <c r="N416" s="228"/>
      <c r="O416" s="228"/>
      <c r="P416" s="228"/>
      <c r="Q416" s="228"/>
      <c r="R416" s="228"/>
      <c r="S416" s="228"/>
      <c r="T416" s="229"/>
      <c r="AT416" s="230" t="s">
        <v>152</v>
      </c>
      <c r="AU416" s="230" t="s">
        <v>82</v>
      </c>
      <c r="AV416" s="15" t="s">
        <v>146</v>
      </c>
      <c r="AW416" s="15" t="s">
        <v>35</v>
      </c>
      <c r="AX416" s="15" t="s">
        <v>80</v>
      </c>
      <c r="AY416" s="230" t="s">
        <v>139</v>
      </c>
    </row>
    <row r="417" spans="1:65" s="12" customFormat="1" ht="22.9" customHeight="1">
      <c r="B417" s="163"/>
      <c r="C417" s="164"/>
      <c r="D417" s="165" t="s">
        <v>72</v>
      </c>
      <c r="E417" s="177" t="s">
        <v>859</v>
      </c>
      <c r="F417" s="177" t="s">
        <v>860</v>
      </c>
      <c r="G417" s="164"/>
      <c r="H417" s="164"/>
      <c r="I417" s="167"/>
      <c r="J417" s="178">
        <f>BK417</f>
        <v>0</v>
      </c>
      <c r="K417" s="164"/>
      <c r="L417" s="169"/>
      <c r="M417" s="170"/>
      <c r="N417" s="171"/>
      <c r="O417" s="171"/>
      <c r="P417" s="172">
        <f>SUM(P418:P470)</f>
        <v>0</v>
      </c>
      <c r="Q417" s="171"/>
      <c r="R417" s="172">
        <f>SUM(R418:R470)</f>
        <v>0</v>
      </c>
      <c r="S417" s="171"/>
      <c r="T417" s="173">
        <f>SUM(T418:T470)</f>
        <v>0</v>
      </c>
      <c r="AR417" s="174" t="s">
        <v>80</v>
      </c>
      <c r="AT417" s="175" t="s">
        <v>72</v>
      </c>
      <c r="AU417" s="175" t="s">
        <v>80</v>
      </c>
      <c r="AY417" s="174" t="s">
        <v>139</v>
      </c>
      <c r="BK417" s="176">
        <f>SUM(BK418:BK470)</f>
        <v>0</v>
      </c>
    </row>
    <row r="418" spans="1:65" s="2" customFormat="1" ht="24.2" customHeight="1">
      <c r="A418" s="35"/>
      <c r="B418" s="36"/>
      <c r="C418" s="179" t="s">
        <v>530</v>
      </c>
      <c r="D418" s="179" t="s">
        <v>141</v>
      </c>
      <c r="E418" s="180" t="s">
        <v>1538</v>
      </c>
      <c r="F418" s="181" t="s">
        <v>1539</v>
      </c>
      <c r="G418" s="182" t="s">
        <v>230</v>
      </c>
      <c r="H418" s="183">
        <v>55.335999999999999</v>
      </c>
      <c r="I418" s="184"/>
      <c r="J418" s="185">
        <f>ROUND(I418*H418,2)</f>
        <v>0</v>
      </c>
      <c r="K418" s="181" t="s">
        <v>145</v>
      </c>
      <c r="L418" s="40"/>
      <c r="M418" s="186" t="s">
        <v>19</v>
      </c>
      <c r="N418" s="187" t="s">
        <v>44</v>
      </c>
      <c r="O418" s="65"/>
      <c r="P418" s="188">
        <f>O418*H418</f>
        <v>0</v>
      </c>
      <c r="Q418" s="188">
        <v>0</v>
      </c>
      <c r="R418" s="188">
        <f>Q418*H418</f>
        <v>0</v>
      </c>
      <c r="S418" s="188">
        <v>0</v>
      </c>
      <c r="T418" s="189">
        <f>S418*H418</f>
        <v>0</v>
      </c>
      <c r="U418" s="35"/>
      <c r="V418" s="35"/>
      <c r="W418" s="35"/>
      <c r="X418" s="35"/>
      <c r="Y418" s="35"/>
      <c r="Z418" s="35"/>
      <c r="AA418" s="35"/>
      <c r="AB418" s="35"/>
      <c r="AC418" s="35"/>
      <c r="AD418" s="35"/>
      <c r="AE418" s="35"/>
      <c r="AR418" s="190" t="s">
        <v>146</v>
      </c>
      <c r="AT418" s="190" t="s">
        <v>141</v>
      </c>
      <c r="AU418" s="190" t="s">
        <v>82</v>
      </c>
      <c r="AY418" s="18" t="s">
        <v>139</v>
      </c>
      <c r="BE418" s="191">
        <f>IF(N418="základní",J418,0)</f>
        <v>0</v>
      </c>
      <c r="BF418" s="191">
        <f>IF(N418="snížená",J418,0)</f>
        <v>0</v>
      </c>
      <c r="BG418" s="191">
        <f>IF(N418="zákl. přenesená",J418,0)</f>
        <v>0</v>
      </c>
      <c r="BH418" s="191">
        <f>IF(N418="sníž. přenesená",J418,0)</f>
        <v>0</v>
      </c>
      <c r="BI418" s="191">
        <f>IF(N418="nulová",J418,0)</f>
        <v>0</v>
      </c>
      <c r="BJ418" s="18" t="s">
        <v>80</v>
      </c>
      <c r="BK418" s="191">
        <f>ROUND(I418*H418,2)</f>
        <v>0</v>
      </c>
      <c r="BL418" s="18" t="s">
        <v>146</v>
      </c>
      <c r="BM418" s="190" t="s">
        <v>1540</v>
      </c>
    </row>
    <row r="419" spans="1:65" s="2" customFormat="1" ht="19.5">
      <c r="A419" s="35"/>
      <c r="B419" s="36"/>
      <c r="C419" s="37"/>
      <c r="D419" s="192" t="s">
        <v>148</v>
      </c>
      <c r="E419" s="37"/>
      <c r="F419" s="193" t="s">
        <v>1541</v>
      </c>
      <c r="G419" s="37"/>
      <c r="H419" s="37"/>
      <c r="I419" s="194"/>
      <c r="J419" s="37"/>
      <c r="K419" s="37"/>
      <c r="L419" s="40"/>
      <c r="M419" s="195"/>
      <c r="N419" s="196"/>
      <c r="O419" s="65"/>
      <c r="P419" s="65"/>
      <c r="Q419" s="65"/>
      <c r="R419" s="65"/>
      <c r="S419" s="65"/>
      <c r="T419" s="66"/>
      <c r="U419" s="35"/>
      <c r="V419" s="35"/>
      <c r="W419" s="35"/>
      <c r="X419" s="35"/>
      <c r="Y419" s="35"/>
      <c r="Z419" s="35"/>
      <c r="AA419" s="35"/>
      <c r="AB419" s="35"/>
      <c r="AC419" s="35"/>
      <c r="AD419" s="35"/>
      <c r="AE419" s="35"/>
      <c r="AT419" s="18" t="s">
        <v>148</v>
      </c>
      <c r="AU419" s="18" t="s">
        <v>82</v>
      </c>
    </row>
    <row r="420" spans="1:65" s="2" customFormat="1" ht="11.25">
      <c r="A420" s="35"/>
      <c r="B420" s="36"/>
      <c r="C420" s="37"/>
      <c r="D420" s="197" t="s">
        <v>150</v>
      </c>
      <c r="E420" s="37"/>
      <c r="F420" s="198" t="s">
        <v>1542</v>
      </c>
      <c r="G420" s="37"/>
      <c r="H420" s="37"/>
      <c r="I420" s="194"/>
      <c r="J420" s="37"/>
      <c r="K420" s="37"/>
      <c r="L420" s="40"/>
      <c r="M420" s="195"/>
      <c r="N420" s="196"/>
      <c r="O420" s="65"/>
      <c r="P420" s="65"/>
      <c r="Q420" s="65"/>
      <c r="R420" s="65"/>
      <c r="S420" s="65"/>
      <c r="T420" s="66"/>
      <c r="U420" s="35"/>
      <c r="V420" s="35"/>
      <c r="W420" s="35"/>
      <c r="X420" s="35"/>
      <c r="Y420" s="35"/>
      <c r="Z420" s="35"/>
      <c r="AA420" s="35"/>
      <c r="AB420" s="35"/>
      <c r="AC420" s="35"/>
      <c r="AD420" s="35"/>
      <c r="AE420" s="35"/>
      <c r="AT420" s="18" t="s">
        <v>150</v>
      </c>
      <c r="AU420" s="18" t="s">
        <v>82</v>
      </c>
    </row>
    <row r="421" spans="1:65" s="2" customFormat="1" ht="24.2" customHeight="1">
      <c r="A421" s="35"/>
      <c r="B421" s="36"/>
      <c r="C421" s="179" t="s">
        <v>534</v>
      </c>
      <c r="D421" s="179" t="s">
        <v>141</v>
      </c>
      <c r="E421" s="180" t="s">
        <v>1543</v>
      </c>
      <c r="F421" s="181" t="s">
        <v>1544</v>
      </c>
      <c r="G421" s="182" t="s">
        <v>230</v>
      </c>
      <c r="H421" s="183">
        <v>1739.1590000000001</v>
      </c>
      <c r="I421" s="184"/>
      <c r="J421" s="185">
        <f>ROUND(I421*H421,2)</f>
        <v>0</v>
      </c>
      <c r="K421" s="181" t="s">
        <v>145</v>
      </c>
      <c r="L421" s="40"/>
      <c r="M421" s="186" t="s">
        <v>19</v>
      </c>
      <c r="N421" s="187" t="s">
        <v>44</v>
      </c>
      <c r="O421" s="65"/>
      <c r="P421" s="188">
        <f>O421*H421</f>
        <v>0</v>
      </c>
      <c r="Q421" s="188">
        <v>0</v>
      </c>
      <c r="R421" s="188">
        <f>Q421*H421</f>
        <v>0</v>
      </c>
      <c r="S421" s="188">
        <v>0</v>
      </c>
      <c r="T421" s="189">
        <f>S421*H421</f>
        <v>0</v>
      </c>
      <c r="U421" s="35"/>
      <c r="V421" s="35"/>
      <c r="W421" s="35"/>
      <c r="X421" s="35"/>
      <c r="Y421" s="35"/>
      <c r="Z421" s="35"/>
      <c r="AA421" s="35"/>
      <c r="AB421" s="35"/>
      <c r="AC421" s="35"/>
      <c r="AD421" s="35"/>
      <c r="AE421" s="35"/>
      <c r="AR421" s="190" t="s">
        <v>146</v>
      </c>
      <c r="AT421" s="190" t="s">
        <v>141</v>
      </c>
      <c r="AU421" s="190" t="s">
        <v>82</v>
      </c>
      <c r="AY421" s="18" t="s">
        <v>139</v>
      </c>
      <c r="BE421" s="191">
        <f>IF(N421="základní",J421,0)</f>
        <v>0</v>
      </c>
      <c r="BF421" s="191">
        <f>IF(N421="snížená",J421,0)</f>
        <v>0</v>
      </c>
      <c r="BG421" s="191">
        <f>IF(N421="zákl. přenesená",J421,0)</f>
        <v>0</v>
      </c>
      <c r="BH421" s="191">
        <f>IF(N421="sníž. přenesená",J421,0)</f>
        <v>0</v>
      </c>
      <c r="BI421" s="191">
        <f>IF(N421="nulová",J421,0)</f>
        <v>0</v>
      </c>
      <c r="BJ421" s="18" t="s">
        <v>80</v>
      </c>
      <c r="BK421" s="191">
        <f>ROUND(I421*H421,2)</f>
        <v>0</v>
      </c>
      <c r="BL421" s="18" t="s">
        <v>146</v>
      </c>
      <c r="BM421" s="190" t="s">
        <v>1545</v>
      </c>
    </row>
    <row r="422" spans="1:65" s="2" customFormat="1" ht="29.25">
      <c r="A422" s="35"/>
      <c r="B422" s="36"/>
      <c r="C422" s="37"/>
      <c r="D422" s="192" t="s">
        <v>148</v>
      </c>
      <c r="E422" s="37"/>
      <c r="F422" s="193" t="s">
        <v>1546</v>
      </c>
      <c r="G422" s="37"/>
      <c r="H422" s="37"/>
      <c r="I422" s="194"/>
      <c r="J422" s="37"/>
      <c r="K422" s="37"/>
      <c r="L422" s="40"/>
      <c r="M422" s="195"/>
      <c r="N422" s="196"/>
      <c r="O422" s="65"/>
      <c r="P422" s="65"/>
      <c r="Q422" s="65"/>
      <c r="R422" s="65"/>
      <c r="S422" s="65"/>
      <c r="T422" s="66"/>
      <c r="U422" s="35"/>
      <c r="V422" s="35"/>
      <c r="W422" s="35"/>
      <c r="X422" s="35"/>
      <c r="Y422" s="35"/>
      <c r="Z422" s="35"/>
      <c r="AA422" s="35"/>
      <c r="AB422" s="35"/>
      <c r="AC422" s="35"/>
      <c r="AD422" s="35"/>
      <c r="AE422" s="35"/>
      <c r="AT422" s="18" t="s">
        <v>148</v>
      </c>
      <c r="AU422" s="18" t="s">
        <v>82</v>
      </c>
    </row>
    <row r="423" spans="1:65" s="2" customFormat="1" ht="11.25">
      <c r="A423" s="35"/>
      <c r="B423" s="36"/>
      <c r="C423" s="37"/>
      <c r="D423" s="197" t="s">
        <v>150</v>
      </c>
      <c r="E423" s="37"/>
      <c r="F423" s="198" t="s">
        <v>1547</v>
      </c>
      <c r="G423" s="37"/>
      <c r="H423" s="37"/>
      <c r="I423" s="194"/>
      <c r="J423" s="37"/>
      <c r="K423" s="37"/>
      <c r="L423" s="40"/>
      <c r="M423" s="195"/>
      <c r="N423" s="196"/>
      <c r="O423" s="65"/>
      <c r="P423" s="65"/>
      <c r="Q423" s="65"/>
      <c r="R423" s="65"/>
      <c r="S423" s="65"/>
      <c r="T423" s="66"/>
      <c r="U423" s="35"/>
      <c r="V423" s="35"/>
      <c r="W423" s="35"/>
      <c r="X423" s="35"/>
      <c r="Y423" s="35"/>
      <c r="Z423" s="35"/>
      <c r="AA423" s="35"/>
      <c r="AB423" s="35"/>
      <c r="AC423" s="35"/>
      <c r="AD423" s="35"/>
      <c r="AE423" s="35"/>
      <c r="AT423" s="18" t="s">
        <v>150</v>
      </c>
      <c r="AU423" s="18" t="s">
        <v>82</v>
      </c>
    </row>
    <row r="424" spans="1:65" s="13" customFormat="1" ht="11.25">
      <c r="B424" s="199"/>
      <c r="C424" s="200"/>
      <c r="D424" s="192" t="s">
        <v>152</v>
      </c>
      <c r="E424" s="201" t="s">
        <v>19</v>
      </c>
      <c r="F424" s="202" t="s">
        <v>919</v>
      </c>
      <c r="G424" s="200"/>
      <c r="H424" s="201" t="s">
        <v>19</v>
      </c>
      <c r="I424" s="203"/>
      <c r="J424" s="200"/>
      <c r="K424" s="200"/>
      <c r="L424" s="204"/>
      <c r="M424" s="205"/>
      <c r="N424" s="206"/>
      <c r="O424" s="206"/>
      <c r="P424" s="206"/>
      <c r="Q424" s="206"/>
      <c r="R424" s="206"/>
      <c r="S424" s="206"/>
      <c r="T424" s="207"/>
      <c r="AT424" s="208" t="s">
        <v>152</v>
      </c>
      <c r="AU424" s="208" t="s">
        <v>82</v>
      </c>
      <c r="AV424" s="13" t="s">
        <v>80</v>
      </c>
      <c r="AW424" s="13" t="s">
        <v>35</v>
      </c>
      <c r="AX424" s="13" t="s">
        <v>73</v>
      </c>
      <c r="AY424" s="208" t="s">
        <v>139</v>
      </c>
    </row>
    <row r="425" spans="1:65" s="14" customFormat="1" ht="11.25">
      <c r="B425" s="209"/>
      <c r="C425" s="210"/>
      <c r="D425" s="192" t="s">
        <v>152</v>
      </c>
      <c r="E425" s="211" t="s">
        <v>19</v>
      </c>
      <c r="F425" s="212" t="s">
        <v>1548</v>
      </c>
      <c r="G425" s="210"/>
      <c r="H425" s="213">
        <v>1739.1590000000001</v>
      </c>
      <c r="I425" s="214"/>
      <c r="J425" s="210"/>
      <c r="K425" s="210"/>
      <c r="L425" s="215"/>
      <c r="M425" s="216"/>
      <c r="N425" s="217"/>
      <c r="O425" s="217"/>
      <c r="P425" s="217"/>
      <c r="Q425" s="217"/>
      <c r="R425" s="217"/>
      <c r="S425" s="217"/>
      <c r="T425" s="218"/>
      <c r="AT425" s="219" t="s">
        <v>152</v>
      </c>
      <c r="AU425" s="219" t="s">
        <v>82</v>
      </c>
      <c r="AV425" s="14" t="s">
        <v>82</v>
      </c>
      <c r="AW425" s="14" t="s">
        <v>35</v>
      </c>
      <c r="AX425" s="14" t="s">
        <v>73</v>
      </c>
      <c r="AY425" s="219" t="s">
        <v>139</v>
      </c>
    </row>
    <row r="426" spans="1:65" s="15" customFormat="1" ht="11.25">
      <c r="B426" s="220"/>
      <c r="C426" s="221"/>
      <c r="D426" s="192" t="s">
        <v>152</v>
      </c>
      <c r="E426" s="222" t="s">
        <v>19</v>
      </c>
      <c r="F426" s="223" t="s">
        <v>155</v>
      </c>
      <c r="G426" s="221"/>
      <c r="H426" s="224">
        <v>1739.1590000000001</v>
      </c>
      <c r="I426" s="225"/>
      <c r="J426" s="221"/>
      <c r="K426" s="221"/>
      <c r="L426" s="226"/>
      <c r="M426" s="227"/>
      <c r="N426" s="228"/>
      <c r="O426" s="228"/>
      <c r="P426" s="228"/>
      <c r="Q426" s="228"/>
      <c r="R426" s="228"/>
      <c r="S426" s="228"/>
      <c r="T426" s="229"/>
      <c r="AT426" s="230" t="s">
        <v>152</v>
      </c>
      <c r="AU426" s="230" t="s">
        <v>82</v>
      </c>
      <c r="AV426" s="15" t="s">
        <v>146</v>
      </c>
      <c r="AW426" s="15" t="s">
        <v>35</v>
      </c>
      <c r="AX426" s="15" t="s">
        <v>80</v>
      </c>
      <c r="AY426" s="230" t="s">
        <v>139</v>
      </c>
    </row>
    <row r="427" spans="1:65" s="2" customFormat="1" ht="33" customHeight="1">
      <c r="A427" s="35"/>
      <c r="B427" s="36"/>
      <c r="C427" s="179" t="s">
        <v>538</v>
      </c>
      <c r="D427" s="179" t="s">
        <v>141</v>
      </c>
      <c r="E427" s="180" t="s">
        <v>862</v>
      </c>
      <c r="F427" s="181" t="s">
        <v>863</v>
      </c>
      <c r="G427" s="182" t="s">
        <v>230</v>
      </c>
      <c r="H427" s="183">
        <v>18.108000000000001</v>
      </c>
      <c r="I427" s="184"/>
      <c r="J427" s="185">
        <f>ROUND(I427*H427,2)</f>
        <v>0</v>
      </c>
      <c r="K427" s="181" t="s">
        <v>145</v>
      </c>
      <c r="L427" s="40"/>
      <c r="M427" s="186" t="s">
        <v>19</v>
      </c>
      <c r="N427" s="187" t="s">
        <v>44</v>
      </c>
      <c r="O427" s="65"/>
      <c r="P427" s="188">
        <f>O427*H427</f>
        <v>0</v>
      </c>
      <c r="Q427" s="188">
        <v>0</v>
      </c>
      <c r="R427" s="188">
        <f>Q427*H427</f>
        <v>0</v>
      </c>
      <c r="S427" s="188">
        <v>0</v>
      </c>
      <c r="T427" s="189">
        <f>S427*H427</f>
        <v>0</v>
      </c>
      <c r="U427" s="35"/>
      <c r="V427" s="35"/>
      <c r="W427" s="35"/>
      <c r="X427" s="35"/>
      <c r="Y427" s="35"/>
      <c r="Z427" s="35"/>
      <c r="AA427" s="35"/>
      <c r="AB427" s="35"/>
      <c r="AC427" s="35"/>
      <c r="AD427" s="35"/>
      <c r="AE427" s="35"/>
      <c r="AR427" s="190" t="s">
        <v>146</v>
      </c>
      <c r="AT427" s="190" t="s">
        <v>141</v>
      </c>
      <c r="AU427" s="190" t="s">
        <v>82</v>
      </c>
      <c r="AY427" s="18" t="s">
        <v>139</v>
      </c>
      <c r="BE427" s="191">
        <f>IF(N427="základní",J427,0)</f>
        <v>0</v>
      </c>
      <c r="BF427" s="191">
        <f>IF(N427="snížená",J427,0)</f>
        <v>0</v>
      </c>
      <c r="BG427" s="191">
        <f>IF(N427="zákl. přenesená",J427,0)</f>
        <v>0</v>
      </c>
      <c r="BH427" s="191">
        <f>IF(N427="sníž. přenesená",J427,0)</f>
        <v>0</v>
      </c>
      <c r="BI427" s="191">
        <f>IF(N427="nulová",J427,0)</f>
        <v>0</v>
      </c>
      <c r="BJ427" s="18" t="s">
        <v>80</v>
      </c>
      <c r="BK427" s="191">
        <f>ROUND(I427*H427,2)</f>
        <v>0</v>
      </c>
      <c r="BL427" s="18" t="s">
        <v>146</v>
      </c>
      <c r="BM427" s="190" t="s">
        <v>1549</v>
      </c>
    </row>
    <row r="428" spans="1:65" s="2" customFormat="1" ht="29.25">
      <c r="A428" s="35"/>
      <c r="B428" s="36"/>
      <c r="C428" s="37"/>
      <c r="D428" s="192" t="s">
        <v>148</v>
      </c>
      <c r="E428" s="37"/>
      <c r="F428" s="193" t="s">
        <v>865</v>
      </c>
      <c r="G428" s="37"/>
      <c r="H428" s="37"/>
      <c r="I428" s="194"/>
      <c r="J428" s="37"/>
      <c r="K428" s="37"/>
      <c r="L428" s="40"/>
      <c r="M428" s="195"/>
      <c r="N428" s="196"/>
      <c r="O428" s="65"/>
      <c r="P428" s="65"/>
      <c r="Q428" s="65"/>
      <c r="R428" s="65"/>
      <c r="S428" s="65"/>
      <c r="T428" s="66"/>
      <c r="U428" s="35"/>
      <c r="V428" s="35"/>
      <c r="W428" s="35"/>
      <c r="X428" s="35"/>
      <c r="Y428" s="35"/>
      <c r="Z428" s="35"/>
      <c r="AA428" s="35"/>
      <c r="AB428" s="35"/>
      <c r="AC428" s="35"/>
      <c r="AD428" s="35"/>
      <c r="AE428" s="35"/>
      <c r="AT428" s="18" t="s">
        <v>148</v>
      </c>
      <c r="AU428" s="18" t="s">
        <v>82</v>
      </c>
    </row>
    <row r="429" spans="1:65" s="2" customFormat="1" ht="11.25">
      <c r="A429" s="35"/>
      <c r="B429" s="36"/>
      <c r="C429" s="37"/>
      <c r="D429" s="197" t="s">
        <v>150</v>
      </c>
      <c r="E429" s="37"/>
      <c r="F429" s="198" t="s">
        <v>866</v>
      </c>
      <c r="G429" s="37"/>
      <c r="H429" s="37"/>
      <c r="I429" s="194"/>
      <c r="J429" s="37"/>
      <c r="K429" s="37"/>
      <c r="L429" s="40"/>
      <c r="M429" s="195"/>
      <c r="N429" s="196"/>
      <c r="O429" s="65"/>
      <c r="P429" s="65"/>
      <c r="Q429" s="65"/>
      <c r="R429" s="65"/>
      <c r="S429" s="65"/>
      <c r="T429" s="66"/>
      <c r="U429" s="35"/>
      <c r="V429" s="35"/>
      <c r="W429" s="35"/>
      <c r="X429" s="35"/>
      <c r="Y429" s="35"/>
      <c r="Z429" s="35"/>
      <c r="AA429" s="35"/>
      <c r="AB429" s="35"/>
      <c r="AC429" s="35"/>
      <c r="AD429" s="35"/>
      <c r="AE429" s="35"/>
      <c r="AT429" s="18" t="s">
        <v>150</v>
      </c>
      <c r="AU429" s="18" t="s">
        <v>82</v>
      </c>
    </row>
    <row r="430" spans="1:65" s="13" customFormat="1" ht="11.25">
      <c r="B430" s="199"/>
      <c r="C430" s="200"/>
      <c r="D430" s="192" t="s">
        <v>152</v>
      </c>
      <c r="E430" s="201" t="s">
        <v>19</v>
      </c>
      <c r="F430" s="202" t="s">
        <v>1550</v>
      </c>
      <c r="G430" s="200"/>
      <c r="H430" s="201" t="s">
        <v>19</v>
      </c>
      <c r="I430" s="203"/>
      <c r="J430" s="200"/>
      <c r="K430" s="200"/>
      <c r="L430" s="204"/>
      <c r="M430" s="205"/>
      <c r="N430" s="206"/>
      <c r="O430" s="206"/>
      <c r="P430" s="206"/>
      <c r="Q430" s="206"/>
      <c r="R430" s="206"/>
      <c r="S430" s="206"/>
      <c r="T430" s="207"/>
      <c r="AT430" s="208" t="s">
        <v>152</v>
      </c>
      <c r="AU430" s="208" t="s">
        <v>82</v>
      </c>
      <c r="AV430" s="13" t="s">
        <v>80</v>
      </c>
      <c r="AW430" s="13" t="s">
        <v>35</v>
      </c>
      <c r="AX430" s="13" t="s">
        <v>73</v>
      </c>
      <c r="AY430" s="208" t="s">
        <v>139</v>
      </c>
    </row>
    <row r="431" spans="1:65" s="14" customFormat="1" ht="11.25">
      <c r="B431" s="209"/>
      <c r="C431" s="210"/>
      <c r="D431" s="192" t="s">
        <v>152</v>
      </c>
      <c r="E431" s="211" t="s">
        <v>19</v>
      </c>
      <c r="F431" s="212" t="s">
        <v>1551</v>
      </c>
      <c r="G431" s="210"/>
      <c r="H431" s="213">
        <v>18.108000000000001</v>
      </c>
      <c r="I431" s="214"/>
      <c r="J431" s="210"/>
      <c r="K431" s="210"/>
      <c r="L431" s="215"/>
      <c r="M431" s="216"/>
      <c r="N431" s="217"/>
      <c r="O431" s="217"/>
      <c r="P431" s="217"/>
      <c r="Q431" s="217"/>
      <c r="R431" s="217"/>
      <c r="S431" s="217"/>
      <c r="T431" s="218"/>
      <c r="AT431" s="219" t="s">
        <v>152</v>
      </c>
      <c r="AU431" s="219" t="s">
        <v>82</v>
      </c>
      <c r="AV431" s="14" t="s">
        <v>82</v>
      </c>
      <c r="AW431" s="14" t="s">
        <v>35</v>
      </c>
      <c r="AX431" s="14" t="s">
        <v>73</v>
      </c>
      <c r="AY431" s="219" t="s">
        <v>139</v>
      </c>
    </row>
    <row r="432" spans="1:65" s="15" customFormat="1" ht="11.25">
      <c r="B432" s="220"/>
      <c r="C432" s="221"/>
      <c r="D432" s="192" t="s">
        <v>152</v>
      </c>
      <c r="E432" s="222" t="s">
        <v>19</v>
      </c>
      <c r="F432" s="223" t="s">
        <v>155</v>
      </c>
      <c r="G432" s="221"/>
      <c r="H432" s="224">
        <v>18.108000000000001</v>
      </c>
      <c r="I432" s="225"/>
      <c r="J432" s="221"/>
      <c r="K432" s="221"/>
      <c r="L432" s="226"/>
      <c r="M432" s="227"/>
      <c r="N432" s="228"/>
      <c r="O432" s="228"/>
      <c r="P432" s="228"/>
      <c r="Q432" s="228"/>
      <c r="R432" s="228"/>
      <c r="S432" s="228"/>
      <c r="T432" s="229"/>
      <c r="AT432" s="230" t="s">
        <v>152</v>
      </c>
      <c r="AU432" s="230" t="s">
        <v>82</v>
      </c>
      <c r="AV432" s="15" t="s">
        <v>146</v>
      </c>
      <c r="AW432" s="15" t="s">
        <v>35</v>
      </c>
      <c r="AX432" s="15" t="s">
        <v>80</v>
      </c>
      <c r="AY432" s="230" t="s">
        <v>139</v>
      </c>
    </row>
    <row r="433" spans="1:65" s="2" customFormat="1" ht="24.2" customHeight="1">
      <c r="A433" s="35"/>
      <c r="B433" s="36"/>
      <c r="C433" s="179" t="s">
        <v>544</v>
      </c>
      <c r="D433" s="179" t="s">
        <v>141</v>
      </c>
      <c r="E433" s="180" t="s">
        <v>876</v>
      </c>
      <c r="F433" s="181" t="s">
        <v>877</v>
      </c>
      <c r="G433" s="182" t="s">
        <v>230</v>
      </c>
      <c r="H433" s="183">
        <v>136.84200000000001</v>
      </c>
      <c r="I433" s="184"/>
      <c r="J433" s="185">
        <f>ROUND(I433*H433,2)</f>
        <v>0</v>
      </c>
      <c r="K433" s="181" t="s">
        <v>145</v>
      </c>
      <c r="L433" s="40"/>
      <c r="M433" s="186" t="s">
        <v>19</v>
      </c>
      <c r="N433" s="187" t="s">
        <v>44</v>
      </c>
      <c r="O433" s="65"/>
      <c r="P433" s="188">
        <f>O433*H433</f>
        <v>0</v>
      </c>
      <c r="Q433" s="188">
        <v>0</v>
      </c>
      <c r="R433" s="188">
        <f>Q433*H433</f>
        <v>0</v>
      </c>
      <c r="S433" s="188">
        <v>0</v>
      </c>
      <c r="T433" s="189">
        <f>S433*H433</f>
        <v>0</v>
      </c>
      <c r="U433" s="35"/>
      <c r="V433" s="35"/>
      <c r="W433" s="35"/>
      <c r="X433" s="35"/>
      <c r="Y433" s="35"/>
      <c r="Z433" s="35"/>
      <c r="AA433" s="35"/>
      <c r="AB433" s="35"/>
      <c r="AC433" s="35"/>
      <c r="AD433" s="35"/>
      <c r="AE433" s="35"/>
      <c r="AR433" s="190" t="s">
        <v>146</v>
      </c>
      <c r="AT433" s="190" t="s">
        <v>141</v>
      </c>
      <c r="AU433" s="190" t="s">
        <v>82</v>
      </c>
      <c r="AY433" s="18" t="s">
        <v>139</v>
      </c>
      <c r="BE433" s="191">
        <f>IF(N433="základní",J433,0)</f>
        <v>0</v>
      </c>
      <c r="BF433" s="191">
        <f>IF(N433="snížená",J433,0)</f>
        <v>0</v>
      </c>
      <c r="BG433" s="191">
        <f>IF(N433="zákl. přenesená",J433,0)</f>
        <v>0</v>
      </c>
      <c r="BH433" s="191">
        <f>IF(N433="sníž. přenesená",J433,0)</f>
        <v>0</v>
      </c>
      <c r="BI433" s="191">
        <f>IF(N433="nulová",J433,0)</f>
        <v>0</v>
      </c>
      <c r="BJ433" s="18" t="s">
        <v>80</v>
      </c>
      <c r="BK433" s="191">
        <f>ROUND(I433*H433,2)</f>
        <v>0</v>
      </c>
      <c r="BL433" s="18" t="s">
        <v>146</v>
      </c>
      <c r="BM433" s="190" t="s">
        <v>1552</v>
      </c>
    </row>
    <row r="434" spans="1:65" s="2" customFormat="1" ht="29.25">
      <c r="A434" s="35"/>
      <c r="B434" s="36"/>
      <c r="C434" s="37"/>
      <c r="D434" s="192" t="s">
        <v>148</v>
      </c>
      <c r="E434" s="37"/>
      <c r="F434" s="193" t="s">
        <v>879</v>
      </c>
      <c r="G434" s="37"/>
      <c r="H434" s="37"/>
      <c r="I434" s="194"/>
      <c r="J434" s="37"/>
      <c r="K434" s="37"/>
      <c r="L434" s="40"/>
      <c r="M434" s="195"/>
      <c r="N434" s="196"/>
      <c r="O434" s="65"/>
      <c r="P434" s="65"/>
      <c r="Q434" s="65"/>
      <c r="R434" s="65"/>
      <c r="S434" s="65"/>
      <c r="T434" s="66"/>
      <c r="U434" s="35"/>
      <c r="V434" s="35"/>
      <c r="W434" s="35"/>
      <c r="X434" s="35"/>
      <c r="Y434" s="35"/>
      <c r="Z434" s="35"/>
      <c r="AA434" s="35"/>
      <c r="AB434" s="35"/>
      <c r="AC434" s="35"/>
      <c r="AD434" s="35"/>
      <c r="AE434" s="35"/>
      <c r="AT434" s="18" t="s">
        <v>148</v>
      </c>
      <c r="AU434" s="18" t="s">
        <v>82</v>
      </c>
    </row>
    <row r="435" spans="1:65" s="2" customFormat="1" ht="11.25">
      <c r="A435" s="35"/>
      <c r="B435" s="36"/>
      <c r="C435" s="37"/>
      <c r="D435" s="197" t="s">
        <v>150</v>
      </c>
      <c r="E435" s="37"/>
      <c r="F435" s="198" t="s">
        <v>880</v>
      </c>
      <c r="G435" s="37"/>
      <c r="H435" s="37"/>
      <c r="I435" s="194"/>
      <c r="J435" s="37"/>
      <c r="K435" s="37"/>
      <c r="L435" s="40"/>
      <c r="M435" s="195"/>
      <c r="N435" s="196"/>
      <c r="O435" s="65"/>
      <c r="P435" s="65"/>
      <c r="Q435" s="65"/>
      <c r="R435" s="65"/>
      <c r="S435" s="65"/>
      <c r="T435" s="66"/>
      <c r="U435" s="35"/>
      <c r="V435" s="35"/>
      <c r="W435" s="35"/>
      <c r="X435" s="35"/>
      <c r="Y435" s="35"/>
      <c r="Z435" s="35"/>
      <c r="AA435" s="35"/>
      <c r="AB435" s="35"/>
      <c r="AC435" s="35"/>
      <c r="AD435" s="35"/>
      <c r="AE435" s="35"/>
      <c r="AT435" s="18" t="s">
        <v>150</v>
      </c>
      <c r="AU435" s="18" t="s">
        <v>82</v>
      </c>
    </row>
    <row r="436" spans="1:65" s="13" customFormat="1" ht="11.25">
      <c r="B436" s="199"/>
      <c r="C436" s="200"/>
      <c r="D436" s="192" t="s">
        <v>152</v>
      </c>
      <c r="E436" s="201" t="s">
        <v>19</v>
      </c>
      <c r="F436" s="202" t="s">
        <v>203</v>
      </c>
      <c r="G436" s="200"/>
      <c r="H436" s="201" t="s">
        <v>19</v>
      </c>
      <c r="I436" s="203"/>
      <c r="J436" s="200"/>
      <c r="K436" s="200"/>
      <c r="L436" s="204"/>
      <c r="M436" s="205"/>
      <c r="N436" s="206"/>
      <c r="O436" s="206"/>
      <c r="P436" s="206"/>
      <c r="Q436" s="206"/>
      <c r="R436" s="206"/>
      <c r="S436" s="206"/>
      <c r="T436" s="207"/>
      <c r="AT436" s="208" t="s">
        <v>152</v>
      </c>
      <c r="AU436" s="208" t="s">
        <v>82</v>
      </c>
      <c r="AV436" s="13" t="s">
        <v>80</v>
      </c>
      <c r="AW436" s="13" t="s">
        <v>35</v>
      </c>
      <c r="AX436" s="13" t="s">
        <v>73</v>
      </c>
      <c r="AY436" s="208" t="s">
        <v>139</v>
      </c>
    </row>
    <row r="437" spans="1:65" s="14" customFormat="1" ht="11.25">
      <c r="B437" s="209"/>
      <c r="C437" s="210"/>
      <c r="D437" s="192" t="s">
        <v>152</v>
      </c>
      <c r="E437" s="211" t="s">
        <v>19</v>
      </c>
      <c r="F437" s="212" t="s">
        <v>1361</v>
      </c>
      <c r="G437" s="210"/>
      <c r="H437" s="213">
        <v>94.978999999999999</v>
      </c>
      <c r="I437" s="214"/>
      <c r="J437" s="210"/>
      <c r="K437" s="210"/>
      <c r="L437" s="215"/>
      <c r="M437" s="216"/>
      <c r="N437" s="217"/>
      <c r="O437" s="217"/>
      <c r="P437" s="217"/>
      <c r="Q437" s="217"/>
      <c r="R437" s="217"/>
      <c r="S437" s="217"/>
      <c r="T437" s="218"/>
      <c r="AT437" s="219" t="s">
        <v>152</v>
      </c>
      <c r="AU437" s="219" t="s">
        <v>82</v>
      </c>
      <c r="AV437" s="14" t="s">
        <v>82</v>
      </c>
      <c r="AW437" s="14" t="s">
        <v>35</v>
      </c>
      <c r="AX437" s="14" t="s">
        <v>73</v>
      </c>
      <c r="AY437" s="219" t="s">
        <v>139</v>
      </c>
    </row>
    <row r="438" spans="1:65" s="13" customFormat="1" ht="11.25">
      <c r="B438" s="199"/>
      <c r="C438" s="200"/>
      <c r="D438" s="192" t="s">
        <v>152</v>
      </c>
      <c r="E438" s="201" t="s">
        <v>19</v>
      </c>
      <c r="F438" s="202" t="s">
        <v>1553</v>
      </c>
      <c r="G438" s="200"/>
      <c r="H438" s="201" t="s">
        <v>19</v>
      </c>
      <c r="I438" s="203"/>
      <c r="J438" s="200"/>
      <c r="K438" s="200"/>
      <c r="L438" s="204"/>
      <c r="M438" s="205"/>
      <c r="N438" s="206"/>
      <c r="O438" s="206"/>
      <c r="P438" s="206"/>
      <c r="Q438" s="206"/>
      <c r="R438" s="206"/>
      <c r="S438" s="206"/>
      <c r="T438" s="207"/>
      <c r="AT438" s="208" t="s">
        <v>152</v>
      </c>
      <c r="AU438" s="208" t="s">
        <v>82</v>
      </c>
      <c r="AV438" s="13" t="s">
        <v>80</v>
      </c>
      <c r="AW438" s="13" t="s">
        <v>35</v>
      </c>
      <c r="AX438" s="13" t="s">
        <v>73</v>
      </c>
      <c r="AY438" s="208" t="s">
        <v>139</v>
      </c>
    </row>
    <row r="439" spans="1:65" s="14" customFormat="1" ht="11.25">
      <c r="B439" s="209"/>
      <c r="C439" s="210"/>
      <c r="D439" s="192" t="s">
        <v>152</v>
      </c>
      <c r="E439" s="211" t="s">
        <v>19</v>
      </c>
      <c r="F439" s="212" t="s">
        <v>1554</v>
      </c>
      <c r="G439" s="210"/>
      <c r="H439" s="213">
        <v>41.863</v>
      </c>
      <c r="I439" s="214"/>
      <c r="J439" s="210"/>
      <c r="K439" s="210"/>
      <c r="L439" s="215"/>
      <c r="M439" s="216"/>
      <c r="N439" s="217"/>
      <c r="O439" s="217"/>
      <c r="P439" s="217"/>
      <c r="Q439" s="217"/>
      <c r="R439" s="217"/>
      <c r="S439" s="217"/>
      <c r="T439" s="218"/>
      <c r="AT439" s="219" t="s">
        <v>152</v>
      </c>
      <c r="AU439" s="219" t="s">
        <v>82</v>
      </c>
      <c r="AV439" s="14" t="s">
        <v>82</v>
      </c>
      <c r="AW439" s="14" t="s">
        <v>35</v>
      </c>
      <c r="AX439" s="14" t="s">
        <v>73</v>
      </c>
      <c r="AY439" s="219" t="s">
        <v>139</v>
      </c>
    </row>
    <row r="440" spans="1:65" s="15" customFormat="1" ht="11.25">
      <c r="B440" s="220"/>
      <c r="C440" s="221"/>
      <c r="D440" s="192" t="s">
        <v>152</v>
      </c>
      <c r="E440" s="222" t="s">
        <v>19</v>
      </c>
      <c r="F440" s="223" t="s">
        <v>155</v>
      </c>
      <c r="G440" s="221"/>
      <c r="H440" s="224">
        <v>136.84199999999998</v>
      </c>
      <c r="I440" s="225"/>
      <c r="J440" s="221"/>
      <c r="K440" s="221"/>
      <c r="L440" s="226"/>
      <c r="M440" s="227"/>
      <c r="N440" s="228"/>
      <c r="O440" s="228"/>
      <c r="P440" s="228"/>
      <c r="Q440" s="228"/>
      <c r="R440" s="228"/>
      <c r="S440" s="228"/>
      <c r="T440" s="229"/>
      <c r="AT440" s="230" t="s">
        <v>152</v>
      </c>
      <c r="AU440" s="230" t="s">
        <v>82</v>
      </c>
      <c r="AV440" s="15" t="s">
        <v>146</v>
      </c>
      <c r="AW440" s="15" t="s">
        <v>35</v>
      </c>
      <c r="AX440" s="15" t="s">
        <v>80</v>
      </c>
      <c r="AY440" s="230" t="s">
        <v>139</v>
      </c>
    </row>
    <row r="441" spans="1:65" s="2" customFormat="1" ht="24.2" customHeight="1">
      <c r="A441" s="35"/>
      <c r="B441" s="36"/>
      <c r="C441" s="179" t="s">
        <v>550</v>
      </c>
      <c r="D441" s="179" t="s">
        <v>141</v>
      </c>
      <c r="E441" s="180" t="s">
        <v>907</v>
      </c>
      <c r="F441" s="181" t="s">
        <v>908</v>
      </c>
      <c r="G441" s="182" t="s">
        <v>230</v>
      </c>
      <c r="H441" s="183">
        <v>60.793999999999997</v>
      </c>
      <c r="I441" s="184"/>
      <c r="J441" s="185">
        <f>ROUND(I441*H441,2)</f>
        <v>0</v>
      </c>
      <c r="K441" s="181" t="s">
        <v>145</v>
      </c>
      <c r="L441" s="40"/>
      <c r="M441" s="186" t="s">
        <v>19</v>
      </c>
      <c r="N441" s="187" t="s">
        <v>44</v>
      </c>
      <c r="O441" s="65"/>
      <c r="P441" s="188">
        <f>O441*H441</f>
        <v>0</v>
      </c>
      <c r="Q441" s="188">
        <v>0</v>
      </c>
      <c r="R441" s="188">
        <f>Q441*H441</f>
        <v>0</v>
      </c>
      <c r="S441" s="188">
        <v>0</v>
      </c>
      <c r="T441" s="189">
        <f>S441*H441</f>
        <v>0</v>
      </c>
      <c r="U441" s="35"/>
      <c r="V441" s="35"/>
      <c r="W441" s="35"/>
      <c r="X441" s="35"/>
      <c r="Y441" s="35"/>
      <c r="Z441" s="35"/>
      <c r="AA441" s="35"/>
      <c r="AB441" s="35"/>
      <c r="AC441" s="35"/>
      <c r="AD441" s="35"/>
      <c r="AE441" s="35"/>
      <c r="AR441" s="190" t="s">
        <v>146</v>
      </c>
      <c r="AT441" s="190" t="s">
        <v>141</v>
      </c>
      <c r="AU441" s="190" t="s">
        <v>82</v>
      </c>
      <c r="AY441" s="18" t="s">
        <v>139</v>
      </c>
      <c r="BE441" s="191">
        <f>IF(N441="základní",J441,0)</f>
        <v>0</v>
      </c>
      <c r="BF441" s="191">
        <f>IF(N441="snížená",J441,0)</f>
        <v>0</v>
      </c>
      <c r="BG441" s="191">
        <f>IF(N441="zákl. přenesená",J441,0)</f>
        <v>0</v>
      </c>
      <c r="BH441" s="191">
        <f>IF(N441="sníž. přenesená",J441,0)</f>
        <v>0</v>
      </c>
      <c r="BI441" s="191">
        <f>IF(N441="nulová",J441,0)</f>
        <v>0</v>
      </c>
      <c r="BJ441" s="18" t="s">
        <v>80</v>
      </c>
      <c r="BK441" s="191">
        <f>ROUND(I441*H441,2)</f>
        <v>0</v>
      </c>
      <c r="BL441" s="18" t="s">
        <v>146</v>
      </c>
      <c r="BM441" s="190" t="s">
        <v>1555</v>
      </c>
    </row>
    <row r="442" spans="1:65" s="2" customFormat="1" ht="19.5">
      <c r="A442" s="35"/>
      <c r="B442" s="36"/>
      <c r="C442" s="37"/>
      <c r="D442" s="192" t="s">
        <v>148</v>
      </c>
      <c r="E442" s="37"/>
      <c r="F442" s="193" t="s">
        <v>910</v>
      </c>
      <c r="G442" s="37"/>
      <c r="H442" s="37"/>
      <c r="I442" s="194"/>
      <c r="J442" s="37"/>
      <c r="K442" s="37"/>
      <c r="L442" s="40"/>
      <c r="M442" s="195"/>
      <c r="N442" s="196"/>
      <c r="O442" s="65"/>
      <c r="P442" s="65"/>
      <c r="Q442" s="65"/>
      <c r="R442" s="65"/>
      <c r="S442" s="65"/>
      <c r="T442" s="66"/>
      <c r="U442" s="35"/>
      <c r="V442" s="35"/>
      <c r="W442" s="35"/>
      <c r="X442" s="35"/>
      <c r="Y442" s="35"/>
      <c r="Z442" s="35"/>
      <c r="AA442" s="35"/>
      <c r="AB442" s="35"/>
      <c r="AC442" s="35"/>
      <c r="AD442" s="35"/>
      <c r="AE442" s="35"/>
      <c r="AT442" s="18" t="s">
        <v>148</v>
      </c>
      <c r="AU442" s="18" t="s">
        <v>82</v>
      </c>
    </row>
    <row r="443" spans="1:65" s="2" customFormat="1" ht="11.25">
      <c r="A443" s="35"/>
      <c r="B443" s="36"/>
      <c r="C443" s="37"/>
      <c r="D443" s="197" t="s">
        <v>150</v>
      </c>
      <c r="E443" s="37"/>
      <c r="F443" s="198" t="s">
        <v>911</v>
      </c>
      <c r="G443" s="37"/>
      <c r="H443" s="37"/>
      <c r="I443" s="194"/>
      <c r="J443" s="37"/>
      <c r="K443" s="37"/>
      <c r="L443" s="40"/>
      <c r="M443" s="195"/>
      <c r="N443" s="196"/>
      <c r="O443" s="65"/>
      <c r="P443" s="65"/>
      <c r="Q443" s="65"/>
      <c r="R443" s="65"/>
      <c r="S443" s="65"/>
      <c r="T443" s="66"/>
      <c r="U443" s="35"/>
      <c r="V443" s="35"/>
      <c r="W443" s="35"/>
      <c r="X443" s="35"/>
      <c r="Y443" s="35"/>
      <c r="Z443" s="35"/>
      <c r="AA443" s="35"/>
      <c r="AB443" s="35"/>
      <c r="AC443" s="35"/>
      <c r="AD443" s="35"/>
      <c r="AE443" s="35"/>
      <c r="AT443" s="18" t="s">
        <v>150</v>
      </c>
      <c r="AU443" s="18" t="s">
        <v>82</v>
      </c>
    </row>
    <row r="444" spans="1:65" s="13" customFormat="1" ht="22.5">
      <c r="B444" s="199"/>
      <c r="C444" s="200"/>
      <c r="D444" s="192" t="s">
        <v>152</v>
      </c>
      <c r="E444" s="201" t="s">
        <v>19</v>
      </c>
      <c r="F444" s="202" t="s">
        <v>1556</v>
      </c>
      <c r="G444" s="200"/>
      <c r="H444" s="201" t="s">
        <v>19</v>
      </c>
      <c r="I444" s="203"/>
      <c r="J444" s="200"/>
      <c r="K444" s="200"/>
      <c r="L444" s="204"/>
      <c r="M444" s="205"/>
      <c r="N444" s="206"/>
      <c r="O444" s="206"/>
      <c r="P444" s="206"/>
      <c r="Q444" s="206"/>
      <c r="R444" s="206"/>
      <c r="S444" s="206"/>
      <c r="T444" s="207"/>
      <c r="AT444" s="208" t="s">
        <v>152</v>
      </c>
      <c r="AU444" s="208" t="s">
        <v>82</v>
      </c>
      <c r="AV444" s="13" t="s">
        <v>80</v>
      </c>
      <c r="AW444" s="13" t="s">
        <v>35</v>
      </c>
      <c r="AX444" s="13" t="s">
        <v>73</v>
      </c>
      <c r="AY444" s="208" t="s">
        <v>139</v>
      </c>
    </row>
    <row r="445" spans="1:65" s="14" customFormat="1" ht="11.25">
      <c r="B445" s="209"/>
      <c r="C445" s="210"/>
      <c r="D445" s="192" t="s">
        <v>152</v>
      </c>
      <c r="E445" s="211" t="s">
        <v>19</v>
      </c>
      <c r="F445" s="212" t="s">
        <v>1557</v>
      </c>
      <c r="G445" s="210"/>
      <c r="H445" s="213">
        <v>18.931000000000001</v>
      </c>
      <c r="I445" s="214"/>
      <c r="J445" s="210"/>
      <c r="K445" s="210"/>
      <c r="L445" s="215"/>
      <c r="M445" s="216"/>
      <c r="N445" s="217"/>
      <c r="O445" s="217"/>
      <c r="P445" s="217"/>
      <c r="Q445" s="217"/>
      <c r="R445" s="217"/>
      <c r="S445" s="217"/>
      <c r="T445" s="218"/>
      <c r="AT445" s="219" t="s">
        <v>152</v>
      </c>
      <c r="AU445" s="219" t="s">
        <v>82</v>
      </c>
      <c r="AV445" s="14" t="s">
        <v>82</v>
      </c>
      <c r="AW445" s="14" t="s">
        <v>35</v>
      </c>
      <c r="AX445" s="14" t="s">
        <v>73</v>
      </c>
      <c r="AY445" s="219" t="s">
        <v>139</v>
      </c>
    </row>
    <row r="446" spans="1:65" s="13" customFormat="1" ht="22.5">
      <c r="B446" s="199"/>
      <c r="C446" s="200"/>
      <c r="D446" s="192" t="s">
        <v>152</v>
      </c>
      <c r="E446" s="201" t="s">
        <v>19</v>
      </c>
      <c r="F446" s="202" t="s">
        <v>1558</v>
      </c>
      <c r="G446" s="200"/>
      <c r="H446" s="201" t="s">
        <v>19</v>
      </c>
      <c r="I446" s="203"/>
      <c r="J446" s="200"/>
      <c r="K446" s="200"/>
      <c r="L446" s="204"/>
      <c r="M446" s="205"/>
      <c r="N446" s="206"/>
      <c r="O446" s="206"/>
      <c r="P446" s="206"/>
      <c r="Q446" s="206"/>
      <c r="R446" s="206"/>
      <c r="S446" s="206"/>
      <c r="T446" s="207"/>
      <c r="AT446" s="208" t="s">
        <v>152</v>
      </c>
      <c r="AU446" s="208" t="s">
        <v>82</v>
      </c>
      <c r="AV446" s="13" t="s">
        <v>80</v>
      </c>
      <c r="AW446" s="13" t="s">
        <v>35</v>
      </c>
      <c r="AX446" s="13" t="s">
        <v>73</v>
      </c>
      <c r="AY446" s="208" t="s">
        <v>139</v>
      </c>
    </row>
    <row r="447" spans="1:65" s="14" customFormat="1" ht="11.25">
      <c r="B447" s="209"/>
      <c r="C447" s="210"/>
      <c r="D447" s="192" t="s">
        <v>152</v>
      </c>
      <c r="E447" s="211" t="s">
        <v>19</v>
      </c>
      <c r="F447" s="212" t="s">
        <v>1554</v>
      </c>
      <c r="G447" s="210"/>
      <c r="H447" s="213">
        <v>41.863</v>
      </c>
      <c r="I447" s="214"/>
      <c r="J447" s="210"/>
      <c r="K447" s="210"/>
      <c r="L447" s="215"/>
      <c r="M447" s="216"/>
      <c r="N447" s="217"/>
      <c r="O447" s="217"/>
      <c r="P447" s="217"/>
      <c r="Q447" s="217"/>
      <c r="R447" s="217"/>
      <c r="S447" s="217"/>
      <c r="T447" s="218"/>
      <c r="AT447" s="219" t="s">
        <v>152</v>
      </c>
      <c r="AU447" s="219" t="s">
        <v>82</v>
      </c>
      <c r="AV447" s="14" t="s">
        <v>82</v>
      </c>
      <c r="AW447" s="14" t="s">
        <v>35</v>
      </c>
      <c r="AX447" s="14" t="s">
        <v>73</v>
      </c>
      <c r="AY447" s="219" t="s">
        <v>139</v>
      </c>
    </row>
    <row r="448" spans="1:65" s="15" customFormat="1" ht="11.25">
      <c r="B448" s="220"/>
      <c r="C448" s="221"/>
      <c r="D448" s="192" t="s">
        <v>152</v>
      </c>
      <c r="E448" s="222" t="s">
        <v>19</v>
      </c>
      <c r="F448" s="223" t="s">
        <v>155</v>
      </c>
      <c r="G448" s="221"/>
      <c r="H448" s="224">
        <v>60.793999999999997</v>
      </c>
      <c r="I448" s="225"/>
      <c r="J448" s="221"/>
      <c r="K448" s="221"/>
      <c r="L448" s="226"/>
      <c r="M448" s="227"/>
      <c r="N448" s="228"/>
      <c r="O448" s="228"/>
      <c r="P448" s="228"/>
      <c r="Q448" s="228"/>
      <c r="R448" s="228"/>
      <c r="S448" s="228"/>
      <c r="T448" s="229"/>
      <c r="AT448" s="230" t="s">
        <v>152</v>
      </c>
      <c r="AU448" s="230" t="s">
        <v>82</v>
      </c>
      <c r="AV448" s="15" t="s">
        <v>146</v>
      </c>
      <c r="AW448" s="15" t="s">
        <v>35</v>
      </c>
      <c r="AX448" s="15" t="s">
        <v>80</v>
      </c>
      <c r="AY448" s="230" t="s">
        <v>139</v>
      </c>
    </row>
    <row r="449" spans="1:65" s="2" customFormat="1" ht="16.5" customHeight="1">
      <c r="A449" s="35"/>
      <c r="B449" s="36"/>
      <c r="C449" s="179" t="s">
        <v>556</v>
      </c>
      <c r="D449" s="179" t="s">
        <v>141</v>
      </c>
      <c r="E449" s="180" t="s">
        <v>914</v>
      </c>
      <c r="F449" s="181" t="s">
        <v>915</v>
      </c>
      <c r="G449" s="182" t="s">
        <v>230</v>
      </c>
      <c r="H449" s="183">
        <v>1739.1590000000001</v>
      </c>
      <c r="I449" s="184"/>
      <c r="J449" s="185">
        <f>ROUND(I449*H449,2)</f>
        <v>0</v>
      </c>
      <c r="K449" s="181" t="s">
        <v>145</v>
      </c>
      <c r="L449" s="40"/>
      <c r="M449" s="186" t="s">
        <v>19</v>
      </c>
      <c r="N449" s="187" t="s">
        <v>44</v>
      </c>
      <c r="O449" s="65"/>
      <c r="P449" s="188">
        <f>O449*H449</f>
        <v>0</v>
      </c>
      <c r="Q449" s="188">
        <v>0</v>
      </c>
      <c r="R449" s="188">
        <f>Q449*H449</f>
        <v>0</v>
      </c>
      <c r="S449" s="188">
        <v>0</v>
      </c>
      <c r="T449" s="189">
        <f>S449*H449</f>
        <v>0</v>
      </c>
      <c r="U449" s="35"/>
      <c r="V449" s="35"/>
      <c r="W449" s="35"/>
      <c r="X449" s="35"/>
      <c r="Y449" s="35"/>
      <c r="Z449" s="35"/>
      <c r="AA449" s="35"/>
      <c r="AB449" s="35"/>
      <c r="AC449" s="35"/>
      <c r="AD449" s="35"/>
      <c r="AE449" s="35"/>
      <c r="AR449" s="190" t="s">
        <v>146</v>
      </c>
      <c r="AT449" s="190" t="s">
        <v>141</v>
      </c>
      <c r="AU449" s="190" t="s">
        <v>82</v>
      </c>
      <c r="AY449" s="18" t="s">
        <v>139</v>
      </c>
      <c r="BE449" s="191">
        <f>IF(N449="základní",J449,0)</f>
        <v>0</v>
      </c>
      <c r="BF449" s="191">
        <f>IF(N449="snížená",J449,0)</f>
        <v>0</v>
      </c>
      <c r="BG449" s="191">
        <f>IF(N449="zákl. přenesená",J449,0)</f>
        <v>0</v>
      </c>
      <c r="BH449" s="191">
        <f>IF(N449="sníž. přenesená",J449,0)</f>
        <v>0</v>
      </c>
      <c r="BI449" s="191">
        <f>IF(N449="nulová",J449,0)</f>
        <v>0</v>
      </c>
      <c r="BJ449" s="18" t="s">
        <v>80</v>
      </c>
      <c r="BK449" s="191">
        <f>ROUND(I449*H449,2)</f>
        <v>0</v>
      </c>
      <c r="BL449" s="18" t="s">
        <v>146</v>
      </c>
      <c r="BM449" s="190" t="s">
        <v>1559</v>
      </c>
    </row>
    <row r="450" spans="1:65" s="2" customFormat="1" ht="29.25">
      <c r="A450" s="35"/>
      <c r="B450" s="36"/>
      <c r="C450" s="37"/>
      <c r="D450" s="192" t="s">
        <v>148</v>
      </c>
      <c r="E450" s="37"/>
      <c r="F450" s="193" t="s">
        <v>917</v>
      </c>
      <c r="G450" s="37"/>
      <c r="H450" s="37"/>
      <c r="I450" s="194"/>
      <c r="J450" s="37"/>
      <c r="K450" s="37"/>
      <c r="L450" s="40"/>
      <c r="M450" s="195"/>
      <c r="N450" s="196"/>
      <c r="O450" s="65"/>
      <c r="P450" s="65"/>
      <c r="Q450" s="65"/>
      <c r="R450" s="65"/>
      <c r="S450" s="65"/>
      <c r="T450" s="66"/>
      <c r="U450" s="35"/>
      <c r="V450" s="35"/>
      <c r="W450" s="35"/>
      <c r="X450" s="35"/>
      <c r="Y450" s="35"/>
      <c r="Z450" s="35"/>
      <c r="AA450" s="35"/>
      <c r="AB450" s="35"/>
      <c r="AC450" s="35"/>
      <c r="AD450" s="35"/>
      <c r="AE450" s="35"/>
      <c r="AT450" s="18" t="s">
        <v>148</v>
      </c>
      <c r="AU450" s="18" t="s">
        <v>82</v>
      </c>
    </row>
    <row r="451" spans="1:65" s="2" customFormat="1" ht="11.25">
      <c r="A451" s="35"/>
      <c r="B451" s="36"/>
      <c r="C451" s="37"/>
      <c r="D451" s="197" t="s">
        <v>150</v>
      </c>
      <c r="E451" s="37"/>
      <c r="F451" s="198" t="s">
        <v>918</v>
      </c>
      <c r="G451" s="37"/>
      <c r="H451" s="37"/>
      <c r="I451" s="194"/>
      <c r="J451" s="37"/>
      <c r="K451" s="37"/>
      <c r="L451" s="40"/>
      <c r="M451" s="195"/>
      <c r="N451" s="196"/>
      <c r="O451" s="65"/>
      <c r="P451" s="65"/>
      <c r="Q451" s="65"/>
      <c r="R451" s="65"/>
      <c r="S451" s="65"/>
      <c r="T451" s="66"/>
      <c r="U451" s="35"/>
      <c r="V451" s="35"/>
      <c r="W451" s="35"/>
      <c r="X451" s="35"/>
      <c r="Y451" s="35"/>
      <c r="Z451" s="35"/>
      <c r="AA451" s="35"/>
      <c r="AB451" s="35"/>
      <c r="AC451" s="35"/>
      <c r="AD451" s="35"/>
      <c r="AE451" s="35"/>
      <c r="AT451" s="18" t="s">
        <v>150</v>
      </c>
      <c r="AU451" s="18" t="s">
        <v>82</v>
      </c>
    </row>
    <row r="452" spans="1:65" s="13" customFormat="1" ht="22.5">
      <c r="B452" s="199"/>
      <c r="C452" s="200"/>
      <c r="D452" s="192" t="s">
        <v>152</v>
      </c>
      <c r="E452" s="201" t="s">
        <v>19</v>
      </c>
      <c r="F452" s="202" t="s">
        <v>1560</v>
      </c>
      <c r="G452" s="200"/>
      <c r="H452" s="201" t="s">
        <v>19</v>
      </c>
      <c r="I452" s="203"/>
      <c r="J452" s="200"/>
      <c r="K452" s="200"/>
      <c r="L452" s="204"/>
      <c r="M452" s="205"/>
      <c r="N452" s="206"/>
      <c r="O452" s="206"/>
      <c r="P452" s="206"/>
      <c r="Q452" s="206"/>
      <c r="R452" s="206"/>
      <c r="S452" s="206"/>
      <c r="T452" s="207"/>
      <c r="AT452" s="208" t="s">
        <v>152</v>
      </c>
      <c r="AU452" s="208" t="s">
        <v>82</v>
      </c>
      <c r="AV452" s="13" t="s">
        <v>80</v>
      </c>
      <c r="AW452" s="13" t="s">
        <v>35</v>
      </c>
      <c r="AX452" s="13" t="s">
        <v>73</v>
      </c>
      <c r="AY452" s="208" t="s">
        <v>139</v>
      </c>
    </row>
    <row r="453" spans="1:65" s="14" customFormat="1" ht="11.25">
      <c r="B453" s="209"/>
      <c r="C453" s="210"/>
      <c r="D453" s="192" t="s">
        <v>152</v>
      </c>
      <c r="E453" s="211" t="s">
        <v>19</v>
      </c>
      <c r="F453" s="212" t="s">
        <v>1561</v>
      </c>
      <c r="G453" s="210"/>
      <c r="H453" s="213">
        <v>525.13199999999995</v>
      </c>
      <c r="I453" s="214"/>
      <c r="J453" s="210"/>
      <c r="K453" s="210"/>
      <c r="L453" s="215"/>
      <c r="M453" s="216"/>
      <c r="N453" s="217"/>
      <c r="O453" s="217"/>
      <c r="P453" s="217"/>
      <c r="Q453" s="217"/>
      <c r="R453" s="217"/>
      <c r="S453" s="217"/>
      <c r="T453" s="218"/>
      <c r="AT453" s="219" t="s">
        <v>152</v>
      </c>
      <c r="AU453" s="219" t="s">
        <v>82</v>
      </c>
      <c r="AV453" s="14" t="s">
        <v>82</v>
      </c>
      <c r="AW453" s="14" t="s">
        <v>35</v>
      </c>
      <c r="AX453" s="14" t="s">
        <v>73</v>
      </c>
      <c r="AY453" s="219" t="s">
        <v>139</v>
      </c>
    </row>
    <row r="454" spans="1:65" s="13" customFormat="1" ht="22.5">
      <c r="B454" s="199"/>
      <c r="C454" s="200"/>
      <c r="D454" s="192" t="s">
        <v>152</v>
      </c>
      <c r="E454" s="201" t="s">
        <v>19</v>
      </c>
      <c r="F454" s="202" t="s">
        <v>1562</v>
      </c>
      <c r="G454" s="200"/>
      <c r="H454" s="201" t="s">
        <v>19</v>
      </c>
      <c r="I454" s="203"/>
      <c r="J454" s="200"/>
      <c r="K454" s="200"/>
      <c r="L454" s="204"/>
      <c r="M454" s="205"/>
      <c r="N454" s="206"/>
      <c r="O454" s="206"/>
      <c r="P454" s="206"/>
      <c r="Q454" s="206"/>
      <c r="R454" s="206"/>
      <c r="S454" s="206"/>
      <c r="T454" s="207"/>
      <c r="AT454" s="208" t="s">
        <v>152</v>
      </c>
      <c r="AU454" s="208" t="s">
        <v>82</v>
      </c>
      <c r="AV454" s="13" t="s">
        <v>80</v>
      </c>
      <c r="AW454" s="13" t="s">
        <v>35</v>
      </c>
      <c r="AX454" s="13" t="s">
        <v>73</v>
      </c>
      <c r="AY454" s="208" t="s">
        <v>139</v>
      </c>
    </row>
    <row r="455" spans="1:65" s="14" customFormat="1" ht="11.25">
      <c r="B455" s="209"/>
      <c r="C455" s="210"/>
      <c r="D455" s="192" t="s">
        <v>152</v>
      </c>
      <c r="E455" s="211" t="s">
        <v>19</v>
      </c>
      <c r="F455" s="212" t="s">
        <v>1563</v>
      </c>
      <c r="G455" s="210"/>
      <c r="H455" s="213">
        <v>1214.027</v>
      </c>
      <c r="I455" s="214"/>
      <c r="J455" s="210"/>
      <c r="K455" s="210"/>
      <c r="L455" s="215"/>
      <c r="M455" s="216"/>
      <c r="N455" s="217"/>
      <c r="O455" s="217"/>
      <c r="P455" s="217"/>
      <c r="Q455" s="217"/>
      <c r="R455" s="217"/>
      <c r="S455" s="217"/>
      <c r="T455" s="218"/>
      <c r="AT455" s="219" t="s">
        <v>152</v>
      </c>
      <c r="AU455" s="219" t="s">
        <v>82</v>
      </c>
      <c r="AV455" s="14" t="s">
        <v>82</v>
      </c>
      <c r="AW455" s="14" t="s">
        <v>35</v>
      </c>
      <c r="AX455" s="14" t="s">
        <v>73</v>
      </c>
      <c r="AY455" s="219" t="s">
        <v>139</v>
      </c>
    </row>
    <row r="456" spans="1:65" s="15" customFormat="1" ht="11.25">
      <c r="B456" s="220"/>
      <c r="C456" s="221"/>
      <c r="D456" s="192" t="s">
        <v>152</v>
      </c>
      <c r="E456" s="222" t="s">
        <v>19</v>
      </c>
      <c r="F456" s="223" t="s">
        <v>155</v>
      </c>
      <c r="G456" s="221"/>
      <c r="H456" s="224">
        <v>1739.1590000000001</v>
      </c>
      <c r="I456" s="225"/>
      <c r="J456" s="221"/>
      <c r="K456" s="221"/>
      <c r="L456" s="226"/>
      <c r="M456" s="227"/>
      <c r="N456" s="228"/>
      <c r="O456" s="228"/>
      <c r="P456" s="228"/>
      <c r="Q456" s="228"/>
      <c r="R456" s="228"/>
      <c r="S456" s="228"/>
      <c r="T456" s="229"/>
      <c r="AT456" s="230" t="s">
        <v>152</v>
      </c>
      <c r="AU456" s="230" t="s">
        <v>82</v>
      </c>
      <c r="AV456" s="15" t="s">
        <v>146</v>
      </c>
      <c r="AW456" s="15" t="s">
        <v>35</v>
      </c>
      <c r="AX456" s="15" t="s">
        <v>80</v>
      </c>
      <c r="AY456" s="230" t="s">
        <v>139</v>
      </c>
    </row>
    <row r="457" spans="1:65" s="2" customFormat="1" ht="24.2" customHeight="1">
      <c r="A457" s="35"/>
      <c r="B457" s="36"/>
      <c r="C457" s="179" t="s">
        <v>567</v>
      </c>
      <c r="D457" s="179" t="s">
        <v>141</v>
      </c>
      <c r="E457" s="180" t="s">
        <v>1564</v>
      </c>
      <c r="F457" s="181" t="s">
        <v>1565</v>
      </c>
      <c r="G457" s="182" t="s">
        <v>230</v>
      </c>
      <c r="H457" s="183">
        <v>119.94199999999999</v>
      </c>
      <c r="I457" s="184"/>
      <c r="J457" s="185">
        <f>ROUND(I457*H457,2)</f>
        <v>0</v>
      </c>
      <c r="K457" s="181" t="s">
        <v>145</v>
      </c>
      <c r="L457" s="40"/>
      <c r="M457" s="186" t="s">
        <v>19</v>
      </c>
      <c r="N457" s="187" t="s">
        <v>44</v>
      </c>
      <c r="O457" s="65"/>
      <c r="P457" s="188">
        <f>O457*H457</f>
        <v>0</v>
      </c>
      <c r="Q457" s="188">
        <v>0</v>
      </c>
      <c r="R457" s="188">
        <f>Q457*H457</f>
        <v>0</v>
      </c>
      <c r="S457" s="188">
        <v>0</v>
      </c>
      <c r="T457" s="189">
        <f>S457*H457</f>
        <v>0</v>
      </c>
      <c r="U457" s="35"/>
      <c r="V457" s="35"/>
      <c r="W457" s="35"/>
      <c r="X457" s="35"/>
      <c r="Y457" s="35"/>
      <c r="Z457" s="35"/>
      <c r="AA457" s="35"/>
      <c r="AB457" s="35"/>
      <c r="AC457" s="35"/>
      <c r="AD457" s="35"/>
      <c r="AE457" s="35"/>
      <c r="AR457" s="190" t="s">
        <v>146</v>
      </c>
      <c r="AT457" s="190" t="s">
        <v>141</v>
      </c>
      <c r="AU457" s="190" t="s">
        <v>82</v>
      </c>
      <c r="AY457" s="18" t="s">
        <v>139</v>
      </c>
      <c r="BE457" s="191">
        <f>IF(N457="základní",J457,0)</f>
        <v>0</v>
      </c>
      <c r="BF457" s="191">
        <f>IF(N457="snížená",J457,0)</f>
        <v>0</v>
      </c>
      <c r="BG457" s="191">
        <f>IF(N457="zákl. přenesená",J457,0)</f>
        <v>0</v>
      </c>
      <c r="BH457" s="191">
        <f>IF(N457="sníž. přenesená",J457,0)</f>
        <v>0</v>
      </c>
      <c r="BI457" s="191">
        <f>IF(N457="nulová",J457,0)</f>
        <v>0</v>
      </c>
      <c r="BJ457" s="18" t="s">
        <v>80</v>
      </c>
      <c r="BK457" s="191">
        <f>ROUND(I457*H457,2)</f>
        <v>0</v>
      </c>
      <c r="BL457" s="18" t="s">
        <v>146</v>
      </c>
      <c r="BM457" s="190" t="s">
        <v>1566</v>
      </c>
    </row>
    <row r="458" spans="1:65" s="2" customFormat="1" ht="19.5">
      <c r="A458" s="35"/>
      <c r="B458" s="36"/>
      <c r="C458" s="37"/>
      <c r="D458" s="192" t="s">
        <v>148</v>
      </c>
      <c r="E458" s="37"/>
      <c r="F458" s="193" t="s">
        <v>1567</v>
      </c>
      <c r="G458" s="37"/>
      <c r="H458" s="37"/>
      <c r="I458" s="194"/>
      <c r="J458" s="37"/>
      <c r="K458" s="37"/>
      <c r="L458" s="40"/>
      <c r="M458" s="195"/>
      <c r="N458" s="196"/>
      <c r="O458" s="65"/>
      <c r="P458" s="65"/>
      <c r="Q458" s="65"/>
      <c r="R458" s="65"/>
      <c r="S458" s="65"/>
      <c r="T458" s="66"/>
      <c r="U458" s="35"/>
      <c r="V458" s="35"/>
      <c r="W458" s="35"/>
      <c r="X458" s="35"/>
      <c r="Y458" s="35"/>
      <c r="Z458" s="35"/>
      <c r="AA458" s="35"/>
      <c r="AB458" s="35"/>
      <c r="AC458" s="35"/>
      <c r="AD458" s="35"/>
      <c r="AE458" s="35"/>
      <c r="AT458" s="18" t="s">
        <v>148</v>
      </c>
      <c r="AU458" s="18" t="s">
        <v>82</v>
      </c>
    </row>
    <row r="459" spans="1:65" s="2" customFormat="1" ht="11.25">
      <c r="A459" s="35"/>
      <c r="B459" s="36"/>
      <c r="C459" s="37"/>
      <c r="D459" s="197" t="s">
        <v>150</v>
      </c>
      <c r="E459" s="37"/>
      <c r="F459" s="198" t="s">
        <v>1568</v>
      </c>
      <c r="G459" s="37"/>
      <c r="H459" s="37"/>
      <c r="I459" s="194"/>
      <c r="J459" s="37"/>
      <c r="K459" s="37"/>
      <c r="L459" s="40"/>
      <c r="M459" s="195"/>
      <c r="N459" s="196"/>
      <c r="O459" s="65"/>
      <c r="P459" s="65"/>
      <c r="Q459" s="65"/>
      <c r="R459" s="65"/>
      <c r="S459" s="65"/>
      <c r="T459" s="66"/>
      <c r="U459" s="35"/>
      <c r="V459" s="35"/>
      <c r="W459" s="35"/>
      <c r="X459" s="35"/>
      <c r="Y459" s="35"/>
      <c r="Z459" s="35"/>
      <c r="AA459" s="35"/>
      <c r="AB459" s="35"/>
      <c r="AC459" s="35"/>
      <c r="AD459" s="35"/>
      <c r="AE459" s="35"/>
      <c r="AT459" s="18" t="s">
        <v>150</v>
      </c>
      <c r="AU459" s="18" t="s">
        <v>82</v>
      </c>
    </row>
    <row r="460" spans="1:65" s="13" customFormat="1" ht="11.25">
      <c r="B460" s="199"/>
      <c r="C460" s="200"/>
      <c r="D460" s="192" t="s">
        <v>152</v>
      </c>
      <c r="E460" s="201" t="s">
        <v>19</v>
      </c>
      <c r="F460" s="202" t="s">
        <v>1367</v>
      </c>
      <c r="G460" s="200"/>
      <c r="H460" s="201" t="s">
        <v>19</v>
      </c>
      <c r="I460" s="203"/>
      <c r="J460" s="200"/>
      <c r="K460" s="200"/>
      <c r="L460" s="204"/>
      <c r="M460" s="205"/>
      <c r="N460" s="206"/>
      <c r="O460" s="206"/>
      <c r="P460" s="206"/>
      <c r="Q460" s="206"/>
      <c r="R460" s="206"/>
      <c r="S460" s="206"/>
      <c r="T460" s="207"/>
      <c r="AT460" s="208" t="s">
        <v>152</v>
      </c>
      <c r="AU460" s="208" t="s">
        <v>82</v>
      </c>
      <c r="AV460" s="13" t="s">
        <v>80</v>
      </c>
      <c r="AW460" s="13" t="s">
        <v>35</v>
      </c>
      <c r="AX460" s="13" t="s">
        <v>73</v>
      </c>
      <c r="AY460" s="208" t="s">
        <v>139</v>
      </c>
    </row>
    <row r="461" spans="1:65" s="14" customFormat="1" ht="11.25">
      <c r="B461" s="209"/>
      <c r="C461" s="210"/>
      <c r="D461" s="192" t="s">
        <v>152</v>
      </c>
      <c r="E461" s="211" t="s">
        <v>19</v>
      </c>
      <c r="F461" s="212" t="s">
        <v>1569</v>
      </c>
      <c r="G461" s="210"/>
      <c r="H461" s="213">
        <v>119.94199999999999</v>
      </c>
      <c r="I461" s="214"/>
      <c r="J461" s="210"/>
      <c r="K461" s="210"/>
      <c r="L461" s="215"/>
      <c r="M461" s="216"/>
      <c r="N461" s="217"/>
      <c r="O461" s="217"/>
      <c r="P461" s="217"/>
      <c r="Q461" s="217"/>
      <c r="R461" s="217"/>
      <c r="S461" s="217"/>
      <c r="T461" s="218"/>
      <c r="AT461" s="219" t="s">
        <v>152</v>
      </c>
      <c r="AU461" s="219" t="s">
        <v>82</v>
      </c>
      <c r="AV461" s="14" t="s">
        <v>82</v>
      </c>
      <c r="AW461" s="14" t="s">
        <v>35</v>
      </c>
      <c r="AX461" s="14" t="s">
        <v>73</v>
      </c>
      <c r="AY461" s="219" t="s">
        <v>139</v>
      </c>
    </row>
    <row r="462" spans="1:65" s="15" customFormat="1" ht="11.25">
      <c r="B462" s="220"/>
      <c r="C462" s="221"/>
      <c r="D462" s="192" t="s">
        <v>152</v>
      </c>
      <c r="E462" s="222" t="s">
        <v>19</v>
      </c>
      <c r="F462" s="223" t="s">
        <v>155</v>
      </c>
      <c r="G462" s="221"/>
      <c r="H462" s="224">
        <v>119.94199999999999</v>
      </c>
      <c r="I462" s="225"/>
      <c r="J462" s="221"/>
      <c r="K462" s="221"/>
      <c r="L462" s="226"/>
      <c r="M462" s="227"/>
      <c r="N462" s="228"/>
      <c r="O462" s="228"/>
      <c r="P462" s="228"/>
      <c r="Q462" s="228"/>
      <c r="R462" s="228"/>
      <c r="S462" s="228"/>
      <c r="T462" s="229"/>
      <c r="AT462" s="230" t="s">
        <v>152</v>
      </c>
      <c r="AU462" s="230" t="s">
        <v>82</v>
      </c>
      <c r="AV462" s="15" t="s">
        <v>146</v>
      </c>
      <c r="AW462" s="15" t="s">
        <v>35</v>
      </c>
      <c r="AX462" s="15" t="s">
        <v>80</v>
      </c>
      <c r="AY462" s="230" t="s">
        <v>139</v>
      </c>
    </row>
    <row r="463" spans="1:65" s="2" customFormat="1" ht="16.5" customHeight="1">
      <c r="A463" s="35"/>
      <c r="B463" s="36"/>
      <c r="C463" s="179" t="s">
        <v>573</v>
      </c>
      <c r="D463" s="179" t="s">
        <v>141</v>
      </c>
      <c r="E463" s="180" t="s">
        <v>936</v>
      </c>
      <c r="F463" s="181" t="s">
        <v>937</v>
      </c>
      <c r="G463" s="182" t="s">
        <v>230</v>
      </c>
      <c r="H463" s="183">
        <v>59.970999999999997</v>
      </c>
      <c r="I463" s="184"/>
      <c r="J463" s="185">
        <f>ROUND(I463*H463,2)</f>
        <v>0</v>
      </c>
      <c r="K463" s="181" t="s">
        <v>145</v>
      </c>
      <c r="L463" s="40"/>
      <c r="M463" s="186" t="s">
        <v>19</v>
      </c>
      <c r="N463" s="187" t="s">
        <v>44</v>
      </c>
      <c r="O463" s="65"/>
      <c r="P463" s="188">
        <f>O463*H463</f>
        <v>0</v>
      </c>
      <c r="Q463" s="188">
        <v>0</v>
      </c>
      <c r="R463" s="188">
        <f>Q463*H463</f>
        <v>0</v>
      </c>
      <c r="S463" s="188">
        <v>0</v>
      </c>
      <c r="T463" s="189">
        <f>S463*H463</f>
        <v>0</v>
      </c>
      <c r="U463" s="35"/>
      <c r="V463" s="35"/>
      <c r="W463" s="35"/>
      <c r="X463" s="35"/>
      <c r="Y463" s="35"/>
      <c r="Z463" s="35"/>
      <c r="AA463" s="35"/>
      <c r="AB463" s="35"/>
      <c r="AC463" s="35"/>
      <c r="AD463" s="35"/>
      <c r="AE463" s="35"/>
      <c r="AR463" s="190" t="s">
        <v>146</v>
      </c>
      <c r="AT463" s="190" t="s">
        <v>141</v>
      </c>
      <c r="AU463" s="190" t="s">
        <v>82</v>
      </c>
      <c r="AY463" s="18" t="s">
        <v>139</v>
      </c>
      <c r="BE463" s="191">
        <f>IF(N463="základní",J463,0)</f>
        <v>0</v>
      </c>
      <c r="BF463" s="191">
        <f>IF(N463="snížená",J463,0)</f>
        <v>0</v>
      </c>
      <c r="BG463" s="191">
        <f>IF(N463="zákl. přenesená",J463,0)</f>
        <v>0</v>
      </c>
      <c r="BH463" s="191">
        <f>IF(N463="sníž. přenesená",J463,0)</f>
        <v>0</v>
      </c>
      <c r="BI463" s="191">
        <f>IF(N463="nulová",J463,0)</f>
        <v>0</v>
      </c>
      <c r="BJ463" s="18" t="s">
        <v>80</v>
      </c>
      <c r="BK463" s="191">
        <f>ROUND(I463*H463,2)</f>
        <v>0</v>
      </c>
      <c r="BL463" s="18" t="s">
        <v>146</v>
      </c>
      <c r="BM463" s="190" t="s">
        <v>1570</v>
      </c>
    </row>
    <row r="464" spans="1:65" s="2" customFormat="1" ht="19.5">
      <c r="A464" s="35"/>
      <c r="B464" s="36"/>
      <c r="C464" s="37"/>
      <c r="D464" s="192" t="s">
        <v>148</v>
      </c>
      <c r="E464" s="37"/>
      <c r="F464" s="193" t="s">
        <v>939</v>
      </c>
      <c r="G464" s="37"/>
      <c r="H464" s="37"/>
      <c r="I464" s="194"/>
      <c r="J464" s="37"/>
      <c r="K464" s="37"/>
      <c r="L464" s="40"/>
      <c r="M464" s="195"/>
      <c r="N464" s="196"/>
      <c r="O464" s="65"/>
      <c r="P464" s="65"/>
      <c r="Q464" s="65"/>
      <c r="R464" s="65"/>
      <c r="S464" s="65"/>
      <c r="T464" s="66"/>
      <c r="U464" s="35"/>
      <c r="V464" s="35"/>
      <c r="W464" s="35"/>
      <c r="X464" s="35"/>
      <c r="Y464" s="35"/>
      <c r="Z464" s="35"/>
      <c r="AA464" s="35"/>
      <c r="AB464" s="35"/>
      <c r="AC464" s="35"/>
      <c r="AD464" s="35"/>
      <c r="AE464" s="35"/>
      <c r="AT464" s="18" t="s">
        <v>148</v>
      </c>
      <c r="AU464" s="18" t="s">
        <v>82</v>
      </c>
    </row>
    <row r="465" spans="1:65" s="2" customFormat="1" ht="11.25">
      <c r="A465" s="35"/>
      <c r="B465" s="36"/>
      <c r="C465" s="37"/>
      <c r="D465" s="197" t="s">
        <v>150</v>
      </c>
      <c r="E465" s="37"/>
      <c r="F465" s="198" t="s">
        <v>940</v>
      </c>
      <c r="G465" s="37"/>
      <c r="H465" s="37"/>
      <c r="I465" s="194"/>
      <c r="J465" s="37"/>
      <c r="K465" s="37"/>
      <c r="L465" s="40"/>
      <c r="M465" s="195"/>
      <c r="N465" s="196"/>
      <c r="O465" s="65"/>
      <c r="P465" s="65"/>
      <c r="Q465" s="65"/>
      <c r="R465" s="65"/>
      <c r="S465" s="65"/>
      <c r="T465" s="66"/>
      <c r="U465" s="35"/>
      <c r="V465" s="35"/>
      <c r="W465" s="35"/>
      <c r="X465" s="35"/>
      <c r="Y465" s="35"/>
      <c r="Z465" s="35"/>
      <c r="AA465" s="35"/>
      <c r="AB465" s="35"/>
      <c r="AC465" s="35"/>
      <c r="AD465" s="35"/>
      <c r="AE465" s="35"/>
      <c r="AT465" s="18" t="s">
        <v>150</v>
      </c>
      <c r="AU465" s="18" t="s">
        <v>82</v>
      </c>
    </row>
    <row r="466" spans="1:65" s="13" customFormat="1" ht="22.5">
      <c r="B466" s="199"/>
      <c r="C466" s="200"/>
      <c r="D466" s="192" t="s">
        <v>152</v>
      </c>
      <c r="E466" s="201" t="s">
        <v>19</v>
      </c>
      <c r="F466" s="202" t="s">
        <v>1571</v>
      </c>
      <c r="G466" s="200"/>
      <c r="H466" s="201" t="s">
        <v>19</v>
      </c>
      <c r="I466" s="203"/>
      <c r="J466" s="200"/>
      <c r="K466" s="200"/>
      <c r="L466" s="204"/>
      <c r="M466" s="205"/>
      <c r="N466" s="206"/>
      <c r="O466" s="206"/>
      <c r="P466" s="206"/>
      <c r="Q466" s="206"/>
      <c r="R466" s="206"/>
      <c r="S466" s="206"/>
      <c r="T466" s="207"/>
      <c r="AT466" s="208" t="s">
        <v>152</v>
      </c>
      <c r="AU466" s="208" t="s">
        <v>82</v>
      </c>
      <c r="AV466" s="13" t="s">
        <v>80</v>
      </c>
      <c r="AW466" s="13" t="s">
        <v>35</v>
      </c>
      <c r="AX466" s="13" t="s">
        <v>73</v>
      </c>
      <c r="AY466" s="208" t="s">
        <v>139</v>
      </c>
    </row>
    <row r="467" spans="1:65" s="14" customFormat="1" ht="11.25">
      <c r="B467" s="209"/>
      <c r="C467" s="210"/>
      <c r="D467" s="192" t="s">
        <v>152</v>
      </c>
      <c r="E467" s="211" t="s">
        <v>19</v>
      </c>
      <c r="F467" s="212" t="s">
        <v>1572</v>
      </c>
      <c r="G467" s="210"/>
      <c r="H467" s="213">
        <v>18.108000000000001</v>
      </c>
      <c r="I467" s="214"/>
      <c r="J467" s="210"/>
      <c r="K467" s="210"/>
      <c r="L467" s="215"/>
      <c r="M467" s="216"/>
      <c r="N467" s="217"/>
      <c r="O467" s="217"/>
      <c r="P467" s="217"/>
      <c r="Q467" s="217"/>
      <c r="R467" s="217"/>
      <c r="S467" s="217"/>
      <c r="T467" s="218"/>
      <c r="AT467" s="219" t="s">
        <v>152</v>
      </c>
      <c r="AU467" s="219" t="s">
        <v>82</v>
      </c>
      <c r="AV467" s="14" t="s">
        <v>82</v>
      </c>
      <c r="AW467" s="14" t="s">
        <v>35</v>
      </c>
      <c r="AX467" s="14" t="s">
        <v>73</v>
      </c>
      <c r="AY467" s="219" t="s">
        <v>139</v>
      </c>
    </row>
    <row r="468" spans="1:65" s="13" customFormat="1" ht="22.5">
      <c r="B468" s="199"/>
      <c r="C468" s="200"/>
      <c r="D468" s="192" t="s">
        <v>152</v>
      </c>
      <c r="E468" s="201" t="s">
        <v>19</v>
      </c>
      <c r="F468" s="202" t="s">
        <v>1573</v>
      </c>
      <c r="G468" s="200"/>
      <c r="H468" s="201" t="s">
        <v>19</v>
      </c>
      <c r="I468" s="203"/>
      <c r="J468" s="200"/>
      <c r="K468" s="200"/>
      <c r="L468" s="204"/>
      <c r="M468" s="205"/>
      <c r="N468" s="206"/>
      <c r="O468" s="206"/>
      <c r="P468" s="206"/>
      <c r="Q468" s="206"/>
      <c r="R468" s="206"/>
      <c r="S468" s="206"/>
      <c r="T468" s="207"/>
      <c r="AT468" s="208" t="s">
        <v>152</v>
      </c>
      <c r="AU468" s="208" t="s">
        <v>82</v>
      </c>
      <c r="AV468" s="13" t="s">
        <v>80</v>
      </c>
      <c r="AW468" s="13" t="s">
        <v>35</v>
      </c>
      <c r="AX468" s="13" t="s">
        <v>73</v>
      </c>
      <c r="AY468" s="208" t="s">
        <v>139</v>
      </c>
    </row>
    <row r="469" spans="1:65" s="14" customFormat="1" ht="11.25">
      <c r="B469" s="209"/>
      <c r="C469" s="210"/>
      <c r="D469" s="192" t="s">
        <v>152</v>
      </c>
      <c r="E469" s="211" t="s">
        <v>19</v>
      </c>
      <c r="F469" s="212" t="s">
        <v>1574</v>
      </c>
      <c r="G469" s="210"/>
      <c r="H469" s="213">
        <v>41.863</v>
      </c>
      <c r="I469" s="214"/>
      <c r="J469" s="210"/>
      <c r="K469" s="210"/>
      <c r="L469" s="215"/>
      <c r="M469" s="216"/>
      <c r="N469" s="217"/>
      <c r="O469" s="217"/>
      <c r="P469" s="217"/>
      <c r="Q469" s="217"/>
      <c r="R469" s="217"/>
      <c r="S469" s="217"/>
      <c r="T469" s="218"/>
      <c r="AT469" s="219" t="s">
        <v>152</v>
      </c>
      <c r="AU469" s="219" t="s">
        <v>82</v>
      </c>
      <c r="AV469" s="14" t="s">
        <v>82</v>
      </c>
      <c r="AW469" s="14" t="s">
        <v>35</v>
      </c>
      <c r="AX469" s="14" t="s">
        <v>73</v>
      </c>
      <c r="AY469" s="219" t="s">
        <v>139</v>
      </c>
    </row>
    <row r="470" spans="1:65" s="15" customFormat="1" ht="11.25">
      <c r="B470" s="220"/>
      <c r="C470" s="221"/>
      <c r="D470" s="192" t="s">
        <v>152</v>
      </c>
      <c r="E470" s="222" t="s">
        <v>19</v>
      </c>
      <c r="F470" s="223" t="s">
        <v>155</v>
      </c>
      <c r="G470" s="221"/>
      <c r="H470" s="224">
        <v>59.971000000000004</v>
      </c>
      <c r="I470" s="225"/>
      <c r="J470" s="221"/>
      <c r="K470" s="221"/>
      <c r="L470" s="226"/>
      <c r="M470" s="227"/>
      <c r="N470" s="228"/>
      <c r="O470" s="228"/>
      <c r="P470" s="228"/>
      <c r="Q470" s="228"/>
      <c r="R470" s="228"/>
      <c r="S470" s="228"/>
      <c r="T470" s="229"/>
      <c r="AT470" s="230" t="s">
        <v>152</v>
      </c>
      <c r="AU470" s="230" t="s">
        <v>82</v>
      </c>
      <c r="AV470" s="15" t="s">
        <v>146</v>
      </c>
      <c r="AW470" s="15" t="s">
        <v>35</v>
      </c>
      <c r="AX470" s="15" t="s">
        <v>80</v>
      </c>
      <c r="AY470" s="230" t="s">
        <v>139</v>
      </c>
    </row>
    <row r="471" spans="1:65" s="12" customFormat="1" ht="22.9" customHeight="1">
      <c r="B471" s="163"/>
      <c r="C471" s="164"/>
      <c r="D471" s="165" t="s">
        <v>72</v>
      </c>
      <c r="E471" s="177" t="s">
        <v>941</v>
      </c>
      <c r="F471" s="177" t="s">
        <v>942</v>
      </c>
      <c r="G471" s="164"/>
      <c r="H471" s="164"/>
      <c r="I471" s="167"/>
      <c r="J471" s="178">
        <f>BK471</f>
        <v>0</v>
      </c>
      <c r="K471" s="164"/>
      <c r="L471" s="169"/>
      <c r="M471" s="170"/>
      <c r="N471" s="171"/>
      <c r="O471" s="171"/>
      <c r="P471" s="172">
        <f>SUM(P472:P474)</f>
        <v>0</v>
      </c>
      <c r="Q471" s="171"/>
      <c r="R471" s="172">
        <f>SUM(R472:R474)</f>
        <v>0</v>
      </c>
      <c r="S471" s="171"/>
      <c r="T471" s="173">
        <f>SUM(T472:T474)</f>
        <v>0</v>
      </c>
      <c r="AR471" s="174" t="s">
        <v>80</v>
      </c>
      <c r="AT471" s="175" t="s">
        <v>72</v>
      </c>
      <c r="AU471" s="175" t="s">
        <v>80</v>
      </c>
      <c r="AY471" s="174" t="s">
        <v>139</v>
      </c>
      <c r="BK471" s="176">
        <f>SUM(BK472:BK474)</f>
        <v>0</v>
      </c>
    </row>
    <row r="472" spans="1:65" s="2" customFormat="1" ht="24.2" customHeight="1">
      <c r="A472" s="35"/>
      <c r="B472" s="36"/>
      <c r="C472" s="179" t="s">
        <v>582</v>
      </c>
      <c r="D472" s="179" t="s">
        <v>141</v>
      </c>
      <c r="E472" s="180" t="s">
        <v>1575</v>
      </c>
      <c r="F472" s="181" t="s">
        <v>1576</v>
      </c>
      <c r="G472" s="182" t="s">
        <v>230</v>
      </c>
      <c r="H472" s="183">
        <v>147.73099999999999</v>
      </c>
      <c r="I472" s="184"/>
      <c r="J472" s="185">
        <f>ROUND(I472*H472,2)</f>
        <v>0</v>
      </c>
      <c r="K472" s="181" t="s">
        <v>145</v>
      </c>
      <c r="L472" s="40"/>
      <c r="M472" s="186" t="s">
        <v>19</v>
      </c>
      <c r="N472" s="187" t="s">
        <v>44</v>
      </c>
      <c r="O472" s="65"/>
      <c r="P472" s="188">
        <f>O472*H472</f>
        <v>0</v>
      </c>
      <c r="Q472" s="188">
        <v>0</v>
      </c>
      <c r="R472" s="188">
        <f>Q472*H472</f>
        <v>0</v>
      </c>
      <c r="S472" s="188">
        <v>0</v>
      </c>
      <c r="T472" s="189">
        <f>S472*H472</f>
        <v>0</v>
      </c>
      <c r="U472" s="35"/>
      <c r="V472" s="35"/>
      <c r="W472" s="35"/>
      <c r="X472" s="35"/>
      <c r="Y472" s="35"/>
      <c r="Z472" s="35"/>
      <c r="AA472" s="35"/>
      <c r="AB472" s="35"/>
      <c r="AC472" s="35"/>
      <c r="AD472" s="35"/>
      <c r="AE472" s="35"/>
      <c r="AR472" s="190" t="s">
        <v>146</v>
      </c>
      <c r="AT472" s="190" t="s">
        <v>141</v>
      </c>
      <c r="AU472" s="190" t="s">
        <v>82</v>
      </c>
      <c r="AY472" s="18" t="s">
        <v>139</v>
      </c>
      <c r="BE472" s="191">
        <f>IF(N472="základní",J472,0)</f>
        <v>0</v>
      </c>
      <c r="BF472" s="191">
        <f>IF(N472="snížená",J472,0)</f>
        <v>0</v>
      </c>
      <c r="BG472" s="191">
        <f>IF(N472="zákl. přenesená",J472,0)</f>
        <v>0</v>
      </c>
      <c r="BH472" s="191">
        <f>IF(N472="sníž. přenesená",J472,0)</f>
        <v>0</v>
      </c>
      <c r="BI472" s="191">
        <f>IF(N472="nulová",J472,0)</f>
        <v>0</v>
      </c>
      <c r="BJ472" s="18" t="s">
        <v>80</v>
      </c>
      <c r="BK472" s="191">
        <f>ROUND(I472*H472,2)</f>
        <v>0</v>
      </c>
      <c r="BL472" s="18" t="s">
        <v>146</v>
      </c>
      <c r="BM472" s="190" t="s">
        <v>1577</v>
      </c>
    </row>
    <row r="473" spans="1:65" s="2" customFormat="1" ht="29.25">
      <c r="A473" s="35"/>
      <c r="B473" s="36"/>
      <c r="C473" s="37"/>
      <c r="D473" s="192" t="s">
        <v>148</v>
      </c>
      <c r="E473" s="37"/>
      <c r="F473" s="193" t="s">
        <v>1578</v>
      </c>
      <c r="G473" s="37"/>
      <c r="H473" s="37"/>
      <c r="I473" s="194"/>
      <c r="J473" s="37"/>
      <c r="K473" s="37"/>
      <c r="L473" s="40"/>
      <c r="M473" s="195"/>
      <c r="N473" s="196"/>
      <c r="O473" s="65"/>
      <c r="P473" s="65"/>
      <c r="Q473" s="65"/>
      <c r="R473" s="65"/>
      <c r="S473" s="65"/>
      <c r="T473" s="66"/>
      <c r="U473" s="35"/>
      <c r="V473" s="35"/>
      <c r="W473" s="35"/>
      <c r="X473" s="35"/>
      <c r="Y473" s="35"/>
      <c r="Z473" s="35"/>
      <c r="AA473" s="35"/>
      <c r="AB473" s="35"/>
      <c r="AC473" s="35"/>
      <c r="AD473" s="35"/>
      <c r="AE473" s="35"/>
      <c r="AT473" s="18" t="s">
        <v>148</v>
      </c>
      <c r="AU473" s="18" t="s">
        <v>82</v>
      </c>
    </row>
    <row r="474" spans="1:65" s="2" customFormat="1" ht="11.25">
      <c r="A474" s="35"/>
      <c r="B474" s="36"/>
      <c r="C474" s="37"/>
      <c r="D474" s="197" t="s">
        <v>150</v>
      </c>
      <c r="E474" s="37"/>
      <c r="F474" s="198" t="s">
        <v>1579</v>
      </c>
      <c r="G474" s="37"/>
      <c r="H474" s="37"/>
      <c r="I474" s="194"/>
      <c r="J474" s="37"/>
      <c r="K474" s="37"/>
      <c r="L474" s="40"/>
      <c r="M474" s="195"/>
      <c r="N474" s="196"/>
      <c r="O474" s="65"/>
      <c r="P474" s="65"/>
      <c r="Q474" s="65"/>
      <c r="R474" s="65"/>
      <c r="S474" s="65"/>
      <c r="T474" s="66"/>
      <c r="U474" s="35"/>
      <c r="V474" s="35"/>
      <c r="W474" s="35"/>
      <c r="X474" s="35"/>
      <c r="Y474" s="35"/>
      <c r="Z474" s="35"/>
      <c r="AA474" s="35"/>
      <c r="AB474" s="35"/>
      <c r="AC474" s="35"/>
      <c r="AD474" s="35"/>
      <c r="AE474" s="35"/>
      <c r="AT474" s="18" t="s">
        <v>150</v>
      </c>
      <c r="AU474" s="18" t="s">
        <v>82</v>
      </c>
    </row>
    <row r="475" spans="1:65" s="12" customFormat="1" ht="25.9" customHeight="1">
      <c r="B475" s="163"/>
      <c r="C475" s="164"/>
      <c r="D475" s="165" t="s">
        <v>72</v>
      </c>
      <c r="E475" s="166" t="s">
        <v>951</v>
      </c>
      <c r="F475" s="166" t="s">
        <v>952</v>
      </c>
      <c r="G475" s="164"/>
      <c r="H475" s="164"/>
      <c r="I475" s="167"/>
      <c r="J475" s="168">
        <f>BK475</f>
        <v>0</v>
      </c>
      <c r="K475" s="164"/>
      <c r="L475" s="169"/>
      <c r="M475" s="170"/>
      <c r="N475" s="171"/>
      <c r="O475" s="171"/>
      <c r="P475" s="172">
        <f>P476+P510</f>
        <v>0</v>
      </c>
      <c r="Q475" s="171"/>
      <c r="R475" s="172">
        <f>R476+R510</f>
        <v>0.23573205</v>
      </c>
      <c r="S475" s="171"/>
      <c r="T475" s="173">
        <f>T476+T510</f>
        <v>0</v>
      </c>
      <c r="AR475" s="174" t="s">
        <v>82</v>
      </c>
      <c r="AT475" s="175" t="s">
        <v>72</v>
      </c>
      <c r="AU475" s="175" t="s">
        <v>73</v>
      </c>
      <c r="AY475" s="174" t="s">
        <v>139</v>
      </c>
      <c r="BK475" s="176">
        <f>BK476+BK510</f>
        <v>0</v>
      </c>
    </row>
    <row r="476" spans="1:65" s="12" customFormat="1" ht="22.9" customHeight="1">
      <c r="B476" s="163"/>
      <c r="C476" s="164"/>
      <c r="D476" s="165" t="s">
        <v>72</v>
      </c>
      <c r="E476" s="177" t="s">
        <v>953</v>
      </c>
      <c r="F476" s="177" t="s">
        <v>954</v>
      </c>
      <c r="G476" s="164"/>
      <c r="H476" s="164"/>
      <c r="I476" s="167"/>
      <c r="J476" s="178">
        <f>BK476</f>
        <v>0</v>
      </c>
      <c r="K476" s="164"/>
      <c r="L476" s="169"/>
      <c r="M476" s="170"/>
      <c r="N476" s="171"/>
      <c r="O476" s="171"/>
      <c r="P476" s="172">
        <f>SUM(P477:P509)</f>
        <v>0</v>
      </c>
      <c r="Q476" s="171"/>
      <c r="R476" s="172">
        <f>SUM(R477:R509)</f>
        <v>7.1000000000000008E-2</v>
      </c>
      <c r="S476" s="171"/>
      <c r="T476" s="173">
        <f>SUM(T477:T509)</f>
        <v>0</v>
      </c>
      <c r="AR476" s="174" t="s">
        <v>82</v>
      </c>
      <c r="AT476" s="175" t="s">
        <v>72</v>
      </c>
      <c r="AU476" s="175" t="s">
        <v>80</v>
      </c>
      <c r="AY476" s="174" t="s">
        <v>139</v>
      </c>
      <c r="BK476" s="176">
        <f>SUM(BK477:BK509)</f>
        <v>0</v>
      </c>
    </row>
    <row r="477" spans="1:65" s="2" customFormat="1" ht="24.2" customHeight="1">
      <c r="A477" s="35"/>
      <c r="B477" s="36"/>
      <c r="C477" s="179" t="s">
        <v>588</v>
      </c>
      <c r="D477" s="179" t="s">
        <v>141</v>
      </c>
      <c r="E477" s="180" t="s">
        <v>956</v>
      </c>
      <c r="F477" s="181" t="s">
        <v>957</v>
      </c>
      <c r="G477" s="182" t="s">
        <v>144</v>
      </c>
      <c r="H477" s="183">
        <v>57.26</v>
      </c>
      <c r="I477" s="184"/>
      <c r="J477" s="185">
        <f>ROUND(I477*H477,2)</f>
        <v>0</v>
      </c>
      <c r="K477" s="181" t="s">
        <v>145</v>
      </c>
      <c r="L477" s="40"/>
      <c r="M477" s="186" t="s">
        <v>19</v>
      </c>
      <c r="N477" s="187" t="s">
        <v>44</v>
      </c>
      <c r="O477" s="65"/>
      <c r="P477" s="188">
        <f>O477*H477</f>
        <v>0</v>
      </c>
      <c r="Q477" s="188">
        <v>0</v>
      </c>
      <c r="R477" s="188">
        <f>Q477*H477</f>
        <v>0</v>
      </c>
      <c r="S477" s="188">
        <v>0</v>
      </c>
      <c r="T477" s="189">
        <f>S477*H477</f>
        <v>0</v>
      </c>
      <c r="U477" s="35"/>
      <c r="V477" s="35"/>
      <c r="W477" s="35"/>
      <c r="X477" s="35"/>
      <c r="Y477" s="35"/>
      <c r="Z477" s="35"/>
      <c r="AA477" s="35"/>
      <c r="AB477" s="35"/>
      <c r="AC477" s="35"/>
      <c r="AD477" s="35"/>
      <c r="AE477" s="35"/>
      <c r="AR477" s="190" t="s">
        <v>285</v>
      </c>
      <c r="AT477" s="190" t="s">
        <v>141</v>
      </c>
      <c r="AU477" s="190" t="s">
        <v>82</v>
      </c>
      <c r="AY477" s="18" t="s">
        <v>139</v>
      </c>
      <c r="BE477" s="191">
        <f>IF(N477="základní",J477,0)</f>
        <v>0</v>
      </c>
      <c r="BF477" s="191">
        <f>IF(N477="snížená",J477,0)</f>
        <v>0</v>
      </c>
      <c r="BG477" s="191">
        <f>IF(N477="zákl. přenesená",J477,0)</f>
        <v>0</v>
      </c>
      <c r="BH477" s="191">
        <f>IF(N477="sníž. přenesená",J477,0)</f>
        <v>0</v>
      </c>
      <c r="BI477" s="191">
        <f>IF(N477="nulová",J477,0)</f>
        <v>0</v>
      </c>
      <c r="BJ477" s="18" t="s">
        <v>80</v>
      </c>
      <c r="BK477" s="191">
        <f>ROUND(I477*H477,2)</f>
        <v>0</v>
      </c>
      <c r="BL477" s="18" t="s">
        <v>285</v>
      </c>
      <c r="BM477" s="190" t="s">
        <v>1580</v>
      </c>
    </row>
    <row r="478" spans="1:65" s="2" customFormat="1" ht="19.5">
      <c r="A478" s="35"/>
      <c r="B478" s="36"/>
      <c r="C478" s="37"/>
      <c r="D478" s="192" t="s">
        <v>148</v>
      </c>
      <c r="E478" s="37"/>
      <c r="F478" s="193" t="s">
        <v>959</v>
      </c>
      <c r="G478" s="37"/>
      <c r="H478" s="37"/>
      <c r="I478" s="194"/>
      <c r="J478" s="37"/>
      <c r="K478" s="37"/>
      <c r="L478" s="40"/>
      <c r="M478" s="195"/>
      <c r="N478" s="196"/>
      <c r="O478" s="65"/>
      <c r="P478" s="65"/>
      <c r="Q478" s="65"/>
      <c r="R478" s="65"/>
      <c r="S478" s="65"/>
      <c r="T478" s="66"/>
      <c r="U478" s="35"/>
      <c r="V478" s="35"/>
      <c r="W478" s="35"/>
      <c r="X478" s="35"/>
      <c r="Y478" s="35"/>
      <c r="Z478" s="35"/>
      <c r="AA478" s="35"/>
      <c r="AB478" s="35"/>
      <c r="AC478" s="35"/>
      <c r="AD478" s="35"/>
      <c r="AE478" s="35"/>
      <c r="AT478" s="18" t="s">
        <v>148</v>
      </c>
      <c r="AU478" s="18" t="s">
        <v>82</v>
      </c>
    </row>
    <row r="479" spans="1:65" s="2" customFormat="1" ht="11.25">
      <c r="A479" s="35"/>
      <c r="B479" s="36"/>
      <c r="C479" s="37"/>
      <c r="D479" s="197" t="s">
        <v>150</v>
      </c>
      <c r="E479" s="37"/>
      <c r="F479" s="198" t="s">
        <v>960</v>
      </c>
      <c r="G479" s="37"/>
      <c r="H479" s="37"/>
      <c r="I479" s="194"/>
      <c r="J479" s="37"/>
      <c r="K479" s="37"/>
      <c r="L479" s="40"/>
      <c r="M479" s="195"/>
      <c r="N479" s="196"/>
      <c r="O479" s="65"/>
      <c r="P479" s="65"/>
      <c r="Q479" s="65"/>
      <c r="R479" s="65"/>
      <c r="S479" s="65"/>
      <c r="T479" s="66"/>
      <c r="U479" s="35"/>
      <c r="V479" s="35"/>
      <c r="W479" s="35"/>
      <c r="X479" s="35"/>
      <c r="Y479" s="35"/>
      <c r="Z479" s="35"/>
      <c r="AA479" s="35"/>
      <c r="AB479" s="35"/>
      <c r="AC479" s="35"/>
      <c r="AD479" s="35"/>
      <c r="AE479" s="35"/>
      <c r="AT479" s="18" t="s">
        <v>150</v>
      </c>
      <c r="AU479" s="18" t="s">
        <v>82</v>
      </c>
    </row>
    <row r="480" spans="1:65" s="13" customFormat="1" ht="22.5">
      <c r="B480" s="199"/>
      <c r="C480" s="200"/>
      <c r="D480" s="192" t="s">
        <v>152</v>
      </c>
      <c r="E480" s="201" t="s">
        <v>19</v>
      </c>
      <c r="F480" s="202" t="s">
        <v>1581</v>
      </c>
      <c r="G480" s="200"/>
      <c r="H480" s="201" t="s">
        <v>19</v>
      </c>
      <c r="I480" s="203"/>
      <c r="J480" s="200"/>
      <c r="K480" s="200"/>
      <c r="L480" s="204"/>
      <c r="M480" s="205"/>
      <c r="N480" s="206"/>
      <c r="O480" s="206"/>
      <c r="P480" s="206"/>
      <c r="Q480" s="206"/>
      <c r="R480" s="206"/>
      <c r="S480" s="206"/>
      <c r="T480" s="207"/>
      <c r="AT480" s="208" t="s">
        <v>152</v>
      </c>
      <c r="AU480" s="208" t="s">
        <v>82</v>
      </c>
      <c r="AV480" s="13" t="s">
        <v>80</v>
      </c>
      <c r="AW480" s="13" t="s">
        <v>35</v>
      </c>
      <c r="AX480" s="13" t="s">
        <v>73</v>
      </c>
      <c r="AY480" s="208" t="s">
        <v>139</v>
      </c>
    </row>
    <row r="481" spans="1:65" s="14" customFormat="1" ht="22.5">
      <c r="B481" s="209"/>
      <c r="C481" s="210"/>
      <c r="D481" s="192" t="s">
        <v>152</v>
      </c>
      <c r="E481" s="211" t="s">
        <v>19</v>
      </c>
      <c r="F481" s="212" t="s">
        <v>1582</v>
      </c>
      <c r="G481" s="210"/>
      <c r="H481" s="213">
        <v>57.26</v>
      </c>
      <c r="I481" s="214"/>
      <c r="J481" s="210"/>
      <c r="K481" s="210"/>
      <c r="L481" s="215"/>
      <c r="M481" s="216"/>
      <c r="N481" s="217"/>
      <c r="O481" s="217"/>
      <c r="P481" s="217"/>
      <c r="Q481" s="217"/>
      <c r="R481" s="217"/>
      <c r="S481" s="217"/>
      <c r="T481" s="218"/>
      <c r="AT481" s="219" t="s">
        <v>152</v>
      </c>
      <c r="AU481" s="219" t="s">
        <v>82</v>
      </c>
      <c r="AV481" s="14" t="s">
        <v>82</v>
      </c>
      <c r="AW481" s="14" t="s">
        <v>35</v>
      </c>
      <c r="AX481" s="14" t="s">
        <v>73</v>
      </c>
      <c r="AY481" s="219" t="s">
        <v>139</v>
      </c>
    </row>
    <row r="482" spans="1:65" s="15" customFormat="1" ht="11.25">
      <c r="B482" s="220"/>
      <c r="C482" s="221"/>
      <c r="D482" s="192" t="s">
        <v>152</v>
      </c>
      <c r="E482" s="222" t="s">
        <v>19</v>
      </c>
      <c r="F482" s="223" t="s">
        <v>155</v>
      </c>
      <c r="G482" s="221"/>
      <c r="H482" s="224">
        <v>57.26</v>
      </c>
      <c r="I482" s="225"/>
      <c r="J482" s="221"/>
      <c r="K482" s="221"/>
      <c r="L482" s="226"/>
      <c r="M482" s="227"/>
      <c r="N482" s="228"/>
      <c r="O482" s="228"/>
      <c r="P482" s="228"/>
      <c r="Q482" s="228"/>
      <c r="R482" s="228"/>
      <c r="S482" s="228"/>
      <c r="T482" s="229"/>
      <c r="AT482" s="230" t="s">
        <v>152</v>
      </c>
      <c r="AU482" s="230" t="s">
        <v>82</v>
      </c>
      <c r="AV482" s="15" t="s">
        <v>146</v>
      </c>
      <c r="AW482" s="15" t="s">
        <v>35</v>
      </c>
      <c r="AX482" s="15" t="s">
        <v>80</v>
      </c>
      <c r="AY482" s="230" t="s">
        <v>139</v>
      </c>
    </row>
    <row r="483" spans="1:65" s="2" customFormat="1" ht="24.2" customHeight="1">
      <c r="A483" s="35"/>
      <c r="B483" s="36"/>
      <c r="C483" s="179" t="s">
        <v>596</v>
      </c>
      <c r="D483" s="179" t="s">
        <v>141</v>
      </c>
      <c r="E483" s="180" t="s">
        <v>972</v>
      </c>
      <c r="F483" s="181" t="s">
        <v>973</v>
      </c>
      <c r="G483" s="182" t="s">
        <v>144</v>
      </c>
      <c r="H483" s="183">
        <v>114.52</v>
      </c>
      <c r="I483" s="184"/>
      <c r="J483" s="185">
        <f>ROUND(I483*H483,2)</f>
        <v>0</v>
      </c>
      <c r="K483" s="181" t="s">
        <v>145</v>
      </c>
      <c r="L483" s="40"/>
      <c r="M483" s="186" t="s">
        <v>19</v>
      </c>
      <c r="N483" s="187" t="s">
        <v>44</v>
      </c>
      <c r="O483" s="65"/>
      <c r="P483" s="188">
        <f>O483*H483</f>
        <v>0</v>
      </c>
      <c r="Q483" s="188">
        <v>0</v>
      </c>
      <c r="R483" s="188">
        <f>Q483*H483</f>
        <v>0</v>
      </c>
      <c r="S483" s="188">
        <v>0</v>
      </c>
      <c r="T483" s="189">
        <f>S483*H483</f>
        <v>0</v>
      </c>
      <c r="U483" s="35"/>
      <c r="V483" s="35"/>
      <c r="W483" s="35"/>
      <c r="X483" s="35"/>
      <c r="Y483" s="35"/>
      <c r="Z483" s="35"/>
      <c r="AA483" s="35"/>
      <c r="AB483" s="35"/>
      <c r="AC483" s="35"/>
      <c r="AD483" s="35"/>
      <c r="AE483" s="35"/>
      <c r="AR483" s="190" t="s">
        <v>285</v>
      </c>
      <c r="AT483" s="190" t="s">
        <v>141</v>
      </c>
      <c r="AU483" s="190" t="s">
        <v>82</v>
      </c>
      <c r="AY483" s="18" t="s">
        <v>139</v>
      </c>
      <c r="BE483" s="191">
        <f>IF(N483="základní",J483,0)</f>
        <v>0</v>
      </c>
      <c r="BF483" s="191">
        <f>IF(N483="snížená",J483,0)</f>
        <v>0</v>
      </c>
      <c r="BG483" s="191">
        <f>IF(N483="zákl. přenesená",J483,0)</f>
        <v>0</v>
      </c>
      <c r="BH483" s="191">
        <f>IF(N483="sníž. přenesená",J483,0)</f>
        <v>0</v>
      </c>
      <c r="BI483" s="191">
        <f>IF(N483="nulová",J483,0)</f>
        <v>0</v>
      </c>
      <c r="BJ483" s="18" t="s">
        <v>80</v>
      </c>
      <c r="BK483" s="191">
        <f>ROUND(I483*H483,2)</f>
        <v>0</v>
      </c>
      <c r="BL483" s="18" t="s">
        <v>285</v>
      </c>
      <c r="BM483" s="190" t="s">
        <v>1583</v>
      </c>
    </row>
    <row r="484" spans="1:65" s="2" customFormat="1" ht="19.5">
      <c r="A484" s="35"/>
      <c r="B484" s="36"/>
      <c r="C484" s="37"/>
      <c r="D484" s="192" t="s">
        <v>148</v>
      </c>
      <c r="E484" s="37"/>
      <c r="F484" s="193" t="s">
        <v>975</v>
      </c>
      <c r="G484" s="37"/>
      <c r="H484" s="37"/>
      <c r="I484" s="194"/>
      <c r="J484" s="37"/>
      <c r="K484" s="37"/>
      <c r="L484" s="40"/>
      <c r="M484" s="195"/>
      <c r="N484" s="196"/>
      <c r="O484" s="65"/>
      <c r="P484" s="65"/>
      <c r="Q484" s="65"/>
      <c r="R484" s="65"/>
      <c r="S484" s="65"/>
      <c r="T484" s="66"/>
      <c r="U484" s="35"/>
      <c r="V484" s="35"/>
      <c r="W484" s="35"/>
      <c r="X484" s="35"/>
      <c r="Y484" s="35"/>
      <c r="Z484" s="35"/>
      <c r="AA484" s="35"/>
      <c r="AB484" s="35"/>
      <c r="AC484" s="35"/>
      <c r="AD484" s="35"/>
      <c r="AE484" s="35"/>
      <c r="AT484" s="18" t="s">
        <v>148</v>
      </c>
      <c r="AU484" s="18" t="s">
        <v>82</v>
      </c>
    </row>
    <row r="485" spans="1:65" s="2" customFormat="1" ht="11.25">
      <c r="A485" s="35"/>
      <c r="B485" s="36"/>
      <c r="C485" s="37"/>
      <c r="D485" s="197" t="s">
        <v>150</v>
      </c>
      <c r="E485" s="37"/>
      <c r="F485" s="198" t="s">
        <v>976</v>
      </c>
      <c r="G485" s="37"/>
      <c r="H485" s="37"/>
      <c r="I485" s="194"/>
      <c r="J485" s="37"/>
      <c r="K485" s="37"/>
      <c r="L485" s="40"/>
      <c r="M485" s="195"/>
      <c r="N485" s="196"/>
      <c r="O485" s="65"/>
      <c r="P485" s="65"/>
      <c r="Q485" s="65"/>
      <c r="R485" s="65"/>
      <c r="S485" s="65"/>
      <c r="T485" s="66"/>
      <c r="U485" s="35"/>
      <c r="V485" s="35"/>
      <c r="W485" s="35"/>
      <c r="X485" s="35"/>
      <c r="Y485" s="35"/>
      <c r="Z485" s="35"/>
      <c r="AA485" s="35"/>
      <c r="AB485" s="35"/>
      <c r="AC485" s="35"/>
      <c r="AD485" s="35"/>
      <c r="AE485" s="35"/>
      <c r="AT485" s="18" t="s">
        <v>150</v>
      </c>
      <c r="AU485" s="18" t="s">
        <v>82</v>
      </c>
    </row>
    <row r="486" spans="1:65" s="13" customFormat="1" ht="22.5">
      <c r="B486" s="199"/>
      <c r="C486" s="200"/>
      <c r="D486" s="192" t="s">
        <v>152</v>
      </c>
      <c r="E486" s="201" t="s">
        <v>19</v>
      </c>
      <c r="F486" s="202" t="s">
        <v>1584</v>
      </c>
      <c r="G486" s="200"/>
      <c r="H486" s="201" t="s">
        <v>19</v>
      </c>
      <c r="I486" s="203"/>
      <c r="J486" s="200"/>
      <c r="K486" s="200"/>
      <c r="L486" s="204"/>
      <c r="M486" s="205"/>
      <c r="N486" s="206"/>
      <c r="O486" s="206"/>
      <c r="P486" s="206"/>
      <c r="Q486" s="206"/>
      <c r="R486" s="206"/>
      <c r="S486" s="206"/>
      <c r="T486" s="207"/>
      <c r="AT486" s="208" t="s">
        <v>152</v>
      </c>
      <c r="AU486" s="208" t="s">
        <v>82</v>
      </c>
      <c r="AV486" s="13" t="s">
        <v>80</v>
      </c>
      <c r="AW486" s="13" t="s">
        <v>35</v>
      </c>
      <c r="AX486" s="13" t="s">
        <v>73</v>
      </c>
      <c r="AY486" s="208" t="s">
        <v>139</v>
      </c>
    </row>
    <row r="487" spans="1:65" s="14" customFormat="1" ht="22.5">
      <c r="B487" s="209"/>
      <c r="C487" s="210"/>
      <c r="D487" s="192" t="s">
        <v>152</v>
      </c>
      <c r="E487" s="211" t="s">
        <v>19</v>
      </c>
      <c r="F487" s="212" t="s">
        <v>1585</v>
      </c>
      <c r="G487" s="210"/>
      <c r="H487" s="213">
        <v>114.52</v>
      </c>
      <c r="I487" s="214"/>
      <c r="J487" s="210"/>
      <c r="K487" s="210"/>
      <c r="L487" s="215"/>
      <c r="M487" s="216"/>
      <c r="N487" s="217"/>
      <c r="O487" s="217"/>
      <c r="P487" s="217"/>
      <c r="Q487" s="217"/>
      <c r="R487" s="217"/>
      <c r="S487" s="217"/>
      <c r="T487" s="218"/>
      <c r="AT487" s="219" t="s">
        <v>152</v>
      </c>
      <c r="AU487" s="219" t="s">
        <v>82</v>
      </c>
      <c r="AV487" s="14" t="s">
        <v>82</v>
      </c>
      <c r="AW487" s="14" t="s">
        <v>35</v>
      </c>
      <c r="AX487" s="14" t="s">
        <v>73</v>
      </c>
      <c r="AY487" s="219" t="s">
        <v>139</v>
      </c>
    </row>
    <row r="488" spans="1:65" s="15" customFormat="1" ht="11.25">
      <c r="B488" s="220"/>
      <c r="C488" s="221"/>
      <c r="D488" s="192" t="s">
        <v>152</v>
      </c>
      <c r="E488" s="222" t="s">
        <v>19</v>
      </c>
      <c r="F488" s="223" t="s">
        <v>155</v>
      </c>
      <c r="G488" s="221"/>
      <c r="H488" s="224">
        <v>114.52</v>
      </c>
      <c r="I488" s="225"/>
      <c r="J488" s="221"/>
      <c r="K488" s="221"/>
      <c r="L488" s="226"/>
      <c r="M488" s="227"/>
      <c r="N488" s="228"/>
      <c r="O488" s="228"/>
      <c r="P488" s="228"/>
      <c r="Q488" s="228"/>
      <c r="R488" s="228"/>
      <c r="S488" s="228"/>
      <c r="T488" s="229"/>
      <c r="AT488" s="230" t="s">
        <v>152</v>
      </c>
      <c r="AU488" s="230" t="s">
        <v>82</v>
      </c>
      <c r="AV488" s="15" t="s">
        <v>146</v>
      </c>
      <c r="AW488" s="15" t="s">
        <v>35</v>
      </c>
      <c r="AX488" s="15" t="s">
        <v>80</v>
      </c>
      <c r="AY488" s="230" t="s">
        <v>139</v>
      </c>
    </row>
    <row r="489" spans="1:65" s="2" customFormat="1" ht="16.5" customHeight="1">
      <c r="A489" s="35"/>
      <c r="B489" s="36"/>
      <c r="C489" s="231" t="s">
        <v>602</v>
      </c>
      <c r="D489" s="231" t="s">
        <v>227</v>
      </c>
      <c r="E489" s="232" t="s">
        <v>984</v>
      </c>
      <c r="F489" s="233" t="s">
        <v>985</v>
      </c>
      <c r="G489" s="234" t="s">
        <v>230</v>
      </c>
      <c r="H489" s="235">
        <v>0.02</v>
      </c>
      <c r="I489" s="236"/>
      <c r="J489" s="237">
        <f>ROUND(I489*H489,2)</f>
        <v>0</v>
      </c>
      <c r="K489" s="233" t="s">
        <v>145</v>
      </c>
      <c r="L489" s="238"/>
      <c r="M489" s="239" t="s">
        <v>19</v>
      </c>
      <c r="N489" s="240" t="s">
        <v>44</v>
      </c>
      <c r="O489" s="65"/>
      <c r="P489" s="188">
        <f>O489*H489</f>
        <v>0</v>
      </c>
      <c r="Q489" s="188">
        <v>1</v>
      </c>
      <c r="R489" s="188">
        <f>Q489*H489</f>
        <v>0.02</v>
      </c>
      <c r="S489" s="188">
        <v>0</v>
      </c>
      <c r="T489" s="189">
        <f>S489*H489</f>
        <v>0</v>
      </c>
      <c r="U489" s="35"/>
      <c r="V489" s="35"/>
      <c r="W489" s="35"/>
      <c r="X489" s="35"/>
      <c r="Y489" s="35"/>
      <c r="Z489" s="35"/>
      <c r="AA489" s="35"/>
      <c r="AB489" s="35"/>
      <c r="AC489" s="35"/>
      <c r="AD489" s="35"/>
      <c r="AE489" s="35"/>
      <c r="AR489" s="190" t="s">
        <v>406</v>
      </c>
      <c r="AT489" s="190" t="s">
        <v>227</v>
      </c>
      <c r="AU489" s="190" t="s">
        <v>82</v>
      </c>
      <c r="AY489" s="18" t="s">
        <v>139</v>
      </c>
      <c r="BE489" s="191">
        <f>IF(N489="základní",J489,0)</f>
        <v>0</v>
      </c>
      <c r="BF489" s="191">
        <f>IF(N489="snížená",J489,0)</f>
        <v>0</v>
      </c>
      <c r="BG489" s="191">
        <f>IF(N489="zákl. přenesená",J489,0)</f>
        <v>0</v>
      </c>
      <c r="BH489" s="191">
        <f>IF(N489="sníž. přenesená",J489,0)</f>
        <v>0</v>
      </c>
      <c r="BI489" s="191">
        <f>IF(N489="nulová",J489,0)</f>
        <v>0</v>
      </c>
      <c r="BJ489" s="18" t="s">
        <v>80</v>
      </c>
      <c r="BK489" s="191">
        <f>ROUND(I489*H489,2)</f>
        <v>0</v>
      </c>
      <c r="BL489" s="18" t="s">
        <v>285</v>
      </c>
      <c r="BM489" s="190" t="s">
        <v>1586</v>
      </c>
    </row>
    <row r="490" spans="1:65" s="2" customFormat="1" ht="11.25">
      <c r="A490" s="35"/>
      <c r="B490" s="36"/>
      <c r="C490" s="37"/>
      <c r="D490" s="192" t="s">
        <v>148</v>
      </c>
      <c r="E490" s="37"/>
      <c r="F490" s="193" t="s">
        <v>985</v>
      </c>
      <c r="G490" s="37"/>
      <c r="H490" s="37"/>
      <c r="I490" s="194"/>
      <c r="J490" s="37"/>
      <c r="K490" s="37"/>
      <c r="L490" s="40"/>
      <c r="M490" s="195"/>
      <c r="N490" s="196"/>
      <c r="O490" s="65"/>
      <c r="P490" s="65"/>
      <c r="Q490" s="65"/>
      <c r="R490" s="65"/>
      <c r="S490" s="65"/>
      <c r="T490" s="66"/>
      <c r="U490" s="35"/>
      <c r="V490" s="35"/>
      <c r="W490" s="35"/>
      <c r="X490" s="35"/>
      <c r="Y490" s="35"/>
      <c r="Z490" s="35"/>
      <c r="AA490" s="35"/>
      <c r="AB490" s="35"/>
      <c r="AC490" s="35"/>
      <c r="AD490" s="35"/>
      <c r="AE490" s="35"/>
      <c r="AT490" s="18" t="s">
        <v>148</v>
      </c>
      <c r="AU490" s="18" t="s">
        <v>82</v>
      </c>
    </row>
    <row r="491" spans="1:65" s="2" customFormat="1" ht="19.5">
      <c r="A491" s="35"/>
      <c r="B491" s="36"/>
      <c r="C491" s="37"/>
      <c r="D491" s="192" t="s">
        <v>987</v>
      </c>
      <c r="E491" s="37"/>
      <c r="F491" s="241" t="s">
        <v>988</v>
      </c>
      <c r="G491" s="37"/>
      <c r="H491" s="37"/>
      <c r="I491" s="194"/>
      <c r="J491" s="37"/>
      <c r="K491" s="37"/>
      <c r="L491" s="40"/>
      <c r="M491" s="195"/>
      <c r="N491" s="196"/>
      <c r="O491" s="65"/>
      <c r="P491" s="65"/>
      <c r="Q491" s="65"/>
      <c r="R491" s="65"/>
      <c r="S491" s="65"/>
      <c r="T491" s="66"/>
      <c r="U491" s="35"/>
      <c r="V491" s="35"/>
      <c r="W491" s="35"/>
      <c r="X491" s="35"/>
      <c r="Y491" s="35"/>
      <c r="Z491" s="35"/>
      <c r="AA491" s="35"/>
      <c r="AB491" s="35"/>
      <c r="AC491" s="35"/>
      <c r="AD491" s="35"/>
      <c r="AE491" s="35"/>
      <c r="AT491" s="18" t="s">
        <v>987</v>
      </c>
      <c r="AU491" s="18" t="s">
        <v>82</v>
      </c>
    </row>
    <row r="492" spans="1:65" s="14" customFormat="1" ht="11.25">
      <c r="B492" s="209"/>
      <c r="C492" s="210"/>
      <c r="D492" s="192" t="s">
        <v>152</v>
      </c>
      <c r="E492" s="211" t="s">
        <v>19</v>
      </c>
      <c r="F492" s="212" t="s">
        <v>1587</v>
      </c>
      <c r="G492" s="210"/>
      <c r="H492" s="213">
        <v>0.02</v>
      </c>
      <c r="I492" s="214"/>
      <c r="J492" s="210"/>
      <c r="K492" s="210"/>
      <c r="L492" s="215"/>
      <c r="M492" s="216"/>
      <c r="N492" s="217"/>
      <c r="O492" s="217"/>
      <c r="P492" s="217"/>
      <c r="Q492" s="217"/>
      <c r="R492" s="217"/>
      <c r="S492" s="217"/>
      <c r="T492" s="218"/>
      <c r="AT492" s="219" t="s">
        <v>152</v>
      </c>
      <c r="AU492" s="219" t="s">
        <v>82</v>
      </c>
      <c r="AV492" s="14" t="s">
        <v>82</v>
      </c>
      <c r="AW492" s="14" t="s">
        <v>35</v>
      </c>
      <c r="AX492" s="14" t="s">
        <v>73</v>
      </c>
      <c r="AY492" s="219" t="s">
        <v>139</v>
      </c>
    </row>
    <row r="493" spans="1:65" s="15" customFormat="1" ht="11.25">
      <c r="B493" s="220"/>
      <c r="C493" s="221"/>
      <c r="D493" s="192" t="s">
        <v>152</v>
      </c>
      <c r="E493" s="222" t="s">
        <v>19</v>
      </c>
      <c r="F493" s="223" t="s">
        <v>155</v>
      </c>
      <c r="G493" s="221"/>
      <c r="H493" s="224">
        <v>0.02</v>
      </c>
      <c r="I493" s="225"/>
      <c r="J493" s="221"/>
      <c r="K493" s="221"/>
      <c r="L493" s="226"/>
      <c r="M493" s="227"/>
      <c r="N493" s="228"/>
      <c r="O493" s="228"/>
      <c r="P493" s="228"/>
      <c r="Q493" s="228"/>
      <c r="R493" s="228"/>
      <c r="S493" s="228"/>
      <c r="T493" s="229"/>
      <c r="AT493" s="230" t="s">
        <v>152</v>
      </c>
      <c r="AU493" s="230" t="s">
        <v>82</v>
      </c>
      <c r="AV493" s="15" t="s">
        <v>146</v>
      </c>
      <c r="AW493" s="15" t="s">
        <v>35</v>
      </c>
      <c r="AX493" s="15" t="s">
        <v>80</v>
      </c>
      <c r="AY493" s="230" t="s">
        <v>139</v>
      </c>
    </row>
    <row r="494" spans="1:65" s="2" customFormat="1" ht="16.5" customHeight="1">
      <c r="A494" s="35"/>
      <c r="B494" s="36"/>
      <c r="C494" s="231" t="s">
        <v>610</v>
      </c>
      <c r="D494" s="231" t="s">
        <v>227</v>
      </c>
      <c r="E494" s="232" t="s">
        <v>991</v>
      </c>
      <c r="F494" s="233" t="s">
        <v>992</v>
      </c>
      <c r="G494" s="234" t="s">
        <v>230</v>
      </c>
      <c r="H494" s="235">
        <v>4.5999999999999999E-2</v>
      </c>
      <c r="I494" s="236"/>
      <c r="J494" s="237">
        <f>ROUND(I494*H494,2)</f>
        <v>0</v>
      </c>
      <c r="K494" s="233" t="s">
        <v>145</v>
      </c>
      <c r="L494" s="238"/>
      <c r="M494" s="239" t="s">
        <v>19</v>
      </c>
      <c r="N494" s="240" t="s">
        <v>44</v>
      </c>
      <c r="O494" s="65"/>
      <c r="P494" s="188">
        <f>O494*H494</f>
        <v>0</v>
      </c>
      <c r="Q494" s="188">
        <v>1</v>
      </c>
      <c r="R494" s="188">
        <f>Q494*H494</f>
        <v>4.5999999999999999E-2</v>
      </c>
      <c r="S494" s="188">
        <v>0</v>
      </c>
      <c r="T494" s="189">
        <f>S494*H494</f>
        <v>0</v>
      </c>
      <c r="U494" s="35"/>
      <c r="V494" s="35"/>
      <c r="W494" s="35"/>
      <c r="X494" s="35"/>
      <c r="Y494" s="35"/>
      <c r="Z494" s="35"/>
      <c r="AA494" s="35"/>
      <c r="AB494" s="35"/>
      <c r="AC494" s="35"/>
      <c r="AD494" s="35"/>
      <c r="AE494" s="35"/>
      <c r="AR494" s="190" t="s">
        <v>406</v>
      </c>
      <c r="AT494" s="190" t="s">
        <v>227</v>
      </c>
      <c r="AU494" s="190" t="s">
        <v>82</v>
      </c>
      <c r="AY494" s="18" t="s">
        <v>139</v>
      </c>
      <c r="BE494" s="191">
        <f>IF(N494="základní",J494,0)</f>
        <v>0</v>
      </c>
      <c r="BF494" s="191">
        <f>IF(N494="snížená",J494,0)</f>
        <v>0</v>
      </c>
      <c r="BG494" s="191">
        <f>IF(N494="zákl. přenesená",J494,0)</f>
        <v>0</v>
      </c>
      <c r="BH494" s="191">
        <f>IF(N494="sníž. přenesená",J494,0)</f>
        <v>0</v>
      </c>
      <c r="BI494" s="191">
        <f>IF(N494="nulová",J494,0)</f>
        <v>0</v>
      </c>
      <c r="BJ494" s="18" t="s">
        <v>80</v>
      </c>
      <c r="BK494" s="191">
        <f>ROUND(I494*H494,2)</f>
        <v>0</v>
      </c>
      <c r="BL494" s="18" t="s">
        <v>285</v>
      </c>
      <c r="BM494" s="190" t="s">
        <v>1588</v>
      </c>
    </row>
    <row r="495" spans="1:65" s="2" customFormat="1" ht="11.25">
      <c r="A495" s="35"/>
      <c r="B495" s="36"/>
      <c r="C495" s="37"/>
      <c r="D495" s="192" t="s">
        <v>148</v>
      </c>
      <c r="E495" s="37"/>
      <c r="F495" s="193" t="s">
        <v>992</v>
      </c>
      <c r="G495" s="37"/>
      <c r="H495" s="37"/>
      <c r="I495" s="194"/>
      <c r="J495" s="37"/>
      <c r="K495" s="37"/>
      <c r="L495" s="40"/>
      <c r="M495" s="195"/>
      <c r="N495" s="196"/>
      <c r="O495" s="65"/>
      <c r="P495" s="65"/>
      <c r="Q495" s="65"/>
      <c r="R495" s="65"/>
      <c r="S495" s="65"/>
      <c r="T495" s="66"/>
      <c r="U495" s="35"/>
      <c r="V495" s="35"/>
      <c r="W495" s="35"/>
      <c r="X495" s="35"/>
      <c r="Y495" s="35"/>
      <c r="Z495" s="35"/>
      <c r="AA495" s="35"/>
      <c r="AB495" s="35"/>
      <c r="AC495" s="35"/>
      <c r="AD495" s="35"/>
      <c r="AE495" s="35"/>
      <c r="AT495" s="18" t="s">
        <v>148</v>
      </c>
      <c r="AU495" s="18" t="s">
        <v>82</v>
      </c>
    </row>
    <row r="496" spans="1:65" s="2" customFormat="1" ht="19.5">
      <c r="A496" s="35"/>
      <c r="B496" s="36"/>
      <c r="C496" s="37"/>
      <c r="D496" s="192" t="s">
        <v>987</v>
      </c>
      <c r="E496" s="37"/>
      <c r="F496" s="241" t="s">
        <v>994</v>
      </c>
      <c r="G496" s="37"/>
      <c r="H496" s="37"/>
      <c r="I496" s="194"/>
      <c r="J496" s="37"/>
      <c r="K496" s="37"/>
      <c r="L496" s="40"/>
      <c r="M496" s="195"/>
      <c r="N496" s="196"/>
      <c r="O496" s="65"/>
      <c r="P496" s="65"/>
      <c r="Q496" s="65"/>
      <c r="R496" s="65"/>
      <c r="S496" s="65"/>
      <c r="T496" s="66"/>
      <c r="U496" s="35"/>
      <c r="V496" s="35"/>
      <c r="W496" s="35"/>
      <c r="X496" s="35"/>
      <c r="Y496" s="35"/>
      <c r="Z496" s="35"/>
      <c r="AA496" s="35"/>
      <c r="AB496" s="35"/>
      <c r="AC496" s="35"/>
      <c r="AD496" s="35"/>
      <c r="AE496" s="35"/>
      <c r="AT496" s="18" t="s">
        <v>987</v>
      </c>
      <c r="AU496" s="18" t="s">
        <v>82</v>
      </c>
    </row>
    <row r="497" spans="1:65" s="14" customFormat="1" ht="11.25">
      <c r="B497" s="209"/>
      <c r="C497" s="210"/>
      <c r="D497" s="192" t="s">
        <v>152</v>
      </c>
      <c r="E497" s="211" t="s">
        <v>19</v>
      </c>
      <c r="F497" s="212" t="s">
        <v>1589</v>
      </c>
      <c r="G497" s="210"/>
      <c r="H497" s="213">
        <v>4.5999999999999999E-2</v>
      </c>
      <c r="I497" s="214"/>
      <c r="J497" s="210"/>
      <c r="K497" s="210"/>
      <c r="L497" s="215"/>
      <c r="M497" s="216"/>
      <c r="N497" s="217"/>
      <c r="O497" s="217"/>
      <c r="P497" s="217"/>
      <c r="Q497" s="217"/>
      <c r="R497" s="217"/>
      <c r="S497" s="217"/>
      <c r="T497" s="218"/>
      <c r="AT497" s="219" t="s">
        <v>152</v>
      </c>
      <c r="AU497" s="219" t="s">
        <v>82</v>
      </c>
      <c r="AV497" s="14" t="s">
        <v>82</v>
      </c>
      <c r="AW497" s="14" t="s">
        <v>35</v>
      </c>
      <c r="AX497" s="14" t="s">
        <v>73</v>
      </c>
      <c r="AY497" s="219" t="s">
        <v>139</v>
      </c>
    </row>
    <row r="498" spans="1:65" s="15" customFormat="1" ht="11.25">
      <c r="B498" s="220"/>
      <c r="C498" s="221"/>
      <c r="D498" s="192" t="s">
        <v>152</v>
      </c>
      <c r="E498" s="222" t="s">
        <v>19</v>
      </c>
      <c r="F498" s="223" t="s">
        <v>155</v>
      </c>
      <c r="G498" s="221"/>
      <c r="H498" s="224">
        <v>4.5999999999999999E-2</v>
      </c>
      <c r="I498" s="225"/>
      <c r="J498" s="221"/>
      <c r="K498" s="221"/>
      <c r="L498" s="226"/>
      <c r="M498" s="227"/>
      <c r="N498" s="228"/>
      <c r="O498" s="228"/>
      <c r="P498" s="228"/>
      <c r="Q498" s="228"/>
      <c r="R498" s="228"/>
      <c r="S498" s="228"/>
      <c r="T498" s="229"/>
      <c r="AT498" s="230" t="s">
        <v>152</v>
      </c>
      <c r="AU498" s="230" t="s">
        <v>82</v>
      </c>
      <c r="AV498" s="15" t="s">
        <v>146</v>
      </c>
      <c r="AW498" s="15" t="s">
        <v>35</v>
      </c>
      <c r="AX498" s="15" t="s">
        <v>80</v>
      </c>
      <c r="AY498" s="230" t="s">
        <v>139</v>
      </c>
    </row>
    <row r="499" spans="1:65" s="2" customFormat="1" ht="16.5" customHeight="1">
      <c r="A499" s="35"/>
      <c r="B499" s="36"/>
      <c r="C499" s="179" t="s">
        <v>619</v>
      </c>
      <c r="D499" s="179" t="s">
        <v>141</v>
      </c>
      <c r="E499" s="180" t="s">
        <v>1047</v>
      </c>
      <c r="F499" s="181" t="s">
        <v>1048</v>
      </c>
      <c r="G499" s="182" t="s">
        <v>144</v>
      </c>
      <c r="H499" s="183">
        <v>20</v>
      </c>
      <c r="I499" s="184"/>
      <c r="J499" s="185">
        <f>ROUND(I499*H499,2)</f>
        <v>0</v>
      </c>
      <c r="K499" s="181" t="s">
        <v>145</v>
      </c>
      <c r="L499" s="40"/>
      <c r="M499" s="186" t="s">
        <v>19</v>
      </c>
      <c r="N499" s="187" t="s">
        <v>44</v>
      </c>
      <c r="O499" s="65"/>
      <c r="P499" s="188">
        <f>O499*H499</f>
        <v>0</v>
      </c>
      <c r="Q499" s="188">
        <v>0</v>
      </c>
      <c r="R499" s="188">
        <f>Q499*H499</f>
        <v>0</v>
      </c>
      <c r="S499" s="188">
        <v>0</v>
      </c>
      <c r="T499" s="189">
        <f>S499*H499</f>
        <v>0</v>
      </c>
      <c r="U499" s="35"/>
      <c r="V499" s="35"/>
      <c r="W499" s="35"/>
      <c r="X499" s="35"/>
      <c r="Y499" s="35"/>
      <c r="Z499" s="35"/>
      <c r="AA499" s="35"/>
      <c r="AB499" s="35"/>
      <c r="AC499" s="35"/>
      <c r="AD499" s="35"/>
      <c r="AE499" s="35"/>
      <c r="AR499" s="190" t="s">
        <v>285</v>
      </c>
      <c r="AT499" s="190" t="s">
        <v>141</v>
      </c>
      <c r="AU499" s="190" t="s">
        <v>82</v>
      </c>
      <c r="AY499" s="18" t="s">
        <v>139</v>
      </c>
      <c r="BE499" s="191">
        <f>IF(N499="základní",J499,0)</f>
        <v>0</v>
      </c>
      <c r="BF499" s="191">
        <f>IF(N499="snížená",J499,0)</f>
        <v>0</v>
      </c>
      <c r="BG499" s="191">
        <f>IF(N499="zákl. přenesená",J499,0)</f>
        <v>0</v>
      </c>
      <c r="BH499" s="191">
        <f>IF(N499="sníž. přenesená",J499,0)</f>
        <v>0</v>
      </c>
      <c r="BI499" s="191">
        <f>IF(N499="nulová",J499,0)</f>
        <v>0</v>
      </c>
      <c r="BJ499" s="18" t="s">
        <v>80</v>
      </c>
      <c r="BK499" s="191">
        <f>ROUND(I499*H499,2)</f>
        <v>0</v>
      </c>
      <c r="BL499" s="18" t="s">
        <v>285</v>
      </c>
      <c r="BM499" s="190" t="s">
        <v>1590</v>
      </c>
    </row>
    <row r="500" spans="1:65" s="2" customFormat="1" ht="11.25">
      <c r="A500" s="35"/>
      <c r="B500" s="36"/>
      <c r="C500" s="37"/>
      <c r="D500" s="192" t="s">
        <v>148</v>
      </c>
      <c r="E500" s="37"/>
      <c r="F500" s="193" t="s">
        <v>1050</v>
      </c>
      <c r="G500" s="37"/>
      <c r="H500" s="37"/>
      <c r="I500" s="194"/>
      <c r="J500" s="37"/>
      <c r="K500" s="37"/>
      <c r="L500" s="40"/>
      <c r="M500" s="195"/>
      <c r="N500" s="196"/>
      <c r="O500" s="65"/>
      <c r="P500" s="65"/>
      <c r="Q500" s="65"/>
      <c r="R500" s="65"/>
      <c r="S500" s="65"/>
      <c r="T500" s="66"/>
      <c r="U500" s="35"/>
      <c r="V500" s="35"/>
      <c r="W500" s="35"/>
      <c r="X500" s="35"/>
      <c r="Y500" s="35"/>
      <c r="Z500" s="35"/>
      <c r="AA500" s="35"/>
      <c r="AB500" s="35"/>
      <c r="AC500" s="35"/>
      <c r="AD500" s="35"/>
      <c r="AE500" s="35"/>
      <c r="AT500" s="18" t="s">
        <v>148</v>
      </c>
      <c r="AU500" s="18" t="s">
        <v>82</v>
      </c>
    </row>
    <row r="501" spans="1:65" s="2" customFormat="1" ht="11.25">
      <c r="A501" s="35"/>
      <c r="B501" s="36"/>
      <c r="C501" s="37"/>
      <c r="D501" s="197" t="s">
        <v>150</v>
      </c>
      <c r="E501" s="37"/>
      <c r="F501" s="198" t="s">
        <v>1051</v>
      </c>
      <c r="G501" s="37"/>
      <c r="H501" s="37"/>
      <c r="I501" s="194"/>
      <c r="J501" s="37"/>
      <c r="K501" s="37"/>
      <c r="L501" s="40"/>
      <c r="M501" s="195"/>
      <c r="N501" s="196"/>
      <c r="O501" s="65"/>
      <c r="P501" s="65"/>
      <c r="Q501" s="65"/>
      <c r="R501" s="65"/>
      <c r="S501" s="65"/>
      <c r="T501" s="66"/>
      <c r="U501" s="35"/>
      <c r="V501" s="35"/>
      <c r="W501" s="35"/>
      <c r="X501" s="35"/>
      <c r="Y501" s="35"/>
      <c r="Z501" s="35"/>
      <c r="AA501" s="35"/>
      <c r="AB501" s="35"/>
      <c r="AC501" s="35"/>
      <c r="AD501" s="35"/>
      <c r="AE501" s="35"/>
      <c r="AT501" s="18" t="s">
        <v>150</v>
      </c>
      <c r="AU501" s="18" t="s">
        <v>82</v>
      </c>
    </row>
    <row r="502" spans="1:65" s="13" customFormat="1" ht="11.25">
      <c r="B502" s="199"/>
      <c r="C502" s="200"/>
      <c r="D502" s="192" t="s">
        <v>152</v>
      </c>
      <c r="E502" s="201" t="s">
        <v>19</v>
      </c>
      <c r="F502" s="202" t="s">
        <v>1591</v>
      </c>
      <c r="G502" s="200"/>
      <c r="H502" s="201" t="s">
        <v>19</v>
      </c>
      <c r="I502" s="203"/>
      <c r="J502" s="200"/>
      <c r="K502" s="200"/>
      <c r="L502" s="204"/>
      <c r="M502" s="205"/>
      <c r="N502" s="206"/>
      <c r="O502" s="206"/>
      <c r="P502" s="206"/>
      <c r="Q502" s="206"/>
      <c r="R502" s="206"/>
      <c r="S502" s="206"/>
      <c r="T502" s="207"/>
      <c r="AT502" s="208" t="s">
        <v>152</v>
      </c>
      <c r="AU502" s="208" t="s">
        <v>82</v>
      </c>
      <c r="AV502" s="13" t="s">
        <v>80</v>
      </c>
      <c r="AW502" s="13" t="s">
        <v>35</v>
      </c>
      <c r="AX502" s="13" t="s">
        <v>73</v>
      </c>
      <c r="AY502" s="208" t="s">
        <v>139</v>
      </c>
    </row>
    <row r="503" spans="1:65" s="14" customFormat="1" ht="11.25">
      <c r="B503" s="209"/>
      <c r="C503" s="210"/>
      <c r="D503" s="192" t="s">
        <v>152</v>
      </c>
      <c r="E503" s="211" t="s">
        <v>19</v>
      </c>
      <c r="F503" s="212" t="s">
        <v>1592</v>
      </c>
      <c r="G503" s="210"/>
      <c r="H503" s="213">
        <v>20</v>
      </c>
      <c r="I503" s="214"/>
      <c r="J503" s="210"/>
      <c r="K503" s="210"/>
      <c r="L503" s="215"/>
      <c r="M503" s="216"/>
      <c r="N503" s="217"/>
      <c r="O503" s="217"/>
      <c r="P503" s="217"/>
      <c r="Q503" s="217"/>
      <c r="R503" s="217"/>
      <c r="S503" s="217"/>
      <c r="T503" s="218"/>
      <c r="AT503" s="219" t="s">
        <v>152</v>
      </c>
      <c r="AU503" s="219" t="s">
        <v>82</v>
      </c>
      <c r="AV503" s="14" t="s">
        <v>82</v>
      </c>
      <c r="AW503" s="14" t="s">
        <v>35</v>
      </c>
      <c r="AX503" s="14" t="s">
        <v>73</v>
      </c>
      <c r="AY503" s="219" t="s">
        <v>139</v>
      </c>
    </row>
    <row r="504" spans="1:65" s="15" customFormat="1" ht="11.25">
      <c r="B504" s="220"/>
      <c r="C504" s="221"/>
      <c r="D504" s="192" t="s">
        <v>152</v>
      </c>
      <c r="E504" s="222" t="s">
        <v>19</v>
      </c>
      <c r="F504" s="223" t="s">
        <v>155</v>
      </c>
      <c r="G504" s="221"/>
      <c r="H504" s="224">
        <v>20</v>
      </c>
      <c r="I504" s="225"/>
      <c r="J504" s="221"/>
      <c r="K504" s="221"/>
      <c r="L504" s="226"/>
      <c r="M504" s="227"/>
      <c r="N504" s="228"/>
      <c r="O504" s="228"/>
      <c r="P504" s="228"/>
      <c r="Q504" s="228"/>
      <c r="R504" s="228"/>
      <c r="S504" s="228"/>
      <c r="T504" s="229"/>
      <c r="AT504" s="230" t="s">
        <v>152</v>
      </c>
      <c r="AU504" s="230" t="s">
        <v>82</v>
      </c>
      <c r="AV504" s="15" t="s">
        <v>146</v>
      </c>
      <c r="AW504" s="15" t="s">
        <v>35</v>
      </c>
      <c r="AX504" s="15" t="s">
        <v>80</v>
      </c>
      <c r="AY504" s="230" t="s">
        <v>139</v>
      </c>
    </row>
    <row r="505" spans="1:65" s="2" customFormat="1" ht="16.5" customHeight="1">
      <c r="A505" s="35"/>
      <c r="B505" s="36"/>
      <c r="C505" s="231" t="s">
        <v>627</v>
      </c>
      <c r="D505" s="231" t="s">
        <v>227</v>
      </c>
      <c r="E505" s="232" t="s">
        <v>1593</v>
      </c>
      <c r="F505" s="233" t="s">
        <v>1594</v>
      </c>
      <c r="G505" s="234" t="s">
        <v>344</v>
      </c>
      <c r="H505" s="235">
        <v>5</v>
      </c>
      <c r="I505" s="236"/>
      <c r="J505" s="237">
        <f>ROUND(I505*H505,2)</f>
        <v>0</v>
      </c>
      <c r="K505" s="233" t="s">
        <v>145</v>
      </c>
      <c r="L505" s="238"/>
      <c r="M505" s="239" t="s">
        <v>19</v>
      </c>
      <c r="N505" s="240" t="s">
        <v>44</v>
      </c>
      <c r="O505" s="65"/>
      <c r="P505" s="188">
        <f>O505*H505</f>
        <v>0</v>
      </c>
      <c r="Q505" s="188">
        <v>1E-3</v>
      </c>
      <c r="R505" s="188">
        <f>Q505*H505</f>
        <v>5.0000000000000001E-3</v>
      </c>
      <c r="S505" s="188">
        <v>0</v>
      </c>
      <c r="T505" s="189">
        <f>S505*H505</f>
        <v>0</v>
      </c>
      <c r="U505" s="35"/>
      <c r="V505" s="35"/>
      <c r="W505" s="35"/>
      <c r="X505" s="35"/>
      <c r="Y505" s="35"/>
      <c r="Z505" s="35"/>
      <c r="AA505" s="35"/>
      <c r="AB505" s="35"/>
      <c r="AC505" s="35"/>
      <c r="AD505" s="35"/>
      <c r="AE505" s="35"/>
      <c r="AR505" s="190" t="s">
        <v>406</v>
      </c>
      <c r="AT505" s="190" t="s">
        <v>227</v>
      </c>
      <c r="AU505" s="190" t="s">
        <v>82</v>
      </c>
      <c r="AY505" s="18" t="s">
        <v>139</v>
      </c>
      <c r="BE505" s="191">
        <f>IF(N505="základní",J505,0)</f>
        <v>0</v>
      </c>
      <c r="BF505" s="191">
        <f>IF(N505="snížená",J505,0)</f>
        <v>0</v>
      </c>
      <c r="BG505" s="191">
        <f>IF(N505="zákl. přenesená",J505,0)</f>
        <v>0</v>
      </c>
      <c r="BH505" s="191">
        <f>IF(N505="sníž. přenesená",J505,0)</f>
        <v>0</v>
      </c>
      <c r="BI505" s="191">
        <f>IF(N505="nulová",J505,0)</f>
        <v>0</v>
      </c>
      <c r="BJ505" s="18" t="s">
        <v>80</v>
      </c>
      <c r="BK505" s="191">
        <f>ROUND(I505*H505,2)</f>
        <v>0</v>
      </c>
      <c r="BL505" s="18" t="s">
        <v>285</v>
      </c>
      <c r="BM505" s="190" t="s">
        <v>1595</v>
      </c>
    </row>
    <row r="506" spans="1:65" s="2" customFormat="1" ht="11.25">
      <c r="A506" s="35"/>
      <c r="B506" s="36"/>
      <c r="C506" s="37"/>
      <c r="D506" s="192" t="s">
        <v>148</v>
      </c>
      <c r="E506" s="37"/>
      <c r="F506" s="193" t="s">
        <v>1594</v>
      </c>
      <c r="G506" s="37"/>
      <c r="H506" s="37"/>
      <c r="I506" s="194"/>
      <c r="J506" s="37"/>
      <c r="K506" s="37"/>
      <c r="L506" s="40"/>
      <c r="M506" s="195"/>
      <c r="N506" s="196"/>
      <c r="O506" s="65"/>
      <c r="P506" s="65"/>
      <c r="Q506" s="65"/>
      <c r="R506" s="65"/>
      <c r="S506" s="65"/>
      <c r="T506" s="66"/>
      <c r="U506" s="35"/>
      <c r="V506" s="35"/>
      <c r="W506" s="35"/>
      <c r="X506" s="35"/>
      <c r="Y506" s="35"/>
      <c r="Z506" s="35"/>
      <c r="AA506" s="35"/>
      <c r="AB506" s="35"/>
      <c r="AC506" s="35"/>
      <c r="AD506" s="35"/>
      <c r="AE506" s="35"/>
      <c r="AT506" s="18" t="s">
        <v>148</v>
      </c>
      <c r="AU506" s="18" t="s">
        <v>82</v>
      </c>
    </row>
    <row r="507" spans="1:65" s="2" customFormat="1" ht="24.2" customHeight="1">
      <c r="A507" s="35"/>
      <c r="B507" s="36"/>
      <c r="C507" s="179" t="s">
        <v>637</v>
      </c>
      <c r="D507" s="179" t="s">
        <v>141</v>
      </c>
      <c r="E507" s="180" t="s">
        <v>1097</v>
      </c>
      <c r="F507" s="181" t="s">
        <v>1098</v>
      </c>
      <c r="G507" s="182" t="s">
        <v>230</v>
      </c>
      <c r="H507" s="183">
        <v>7.0999999999999994E-2</v>
      </c>
      <c r="I507" s="184"/>
      <c r="J507" s="185">
        <f>ROUND(I507*H507,2)</f>
        <v>0</v>
      </c>
      <c r="K507" s="181" t="s">
        <v>145</v>
      </c>
      <c r="L507" s="40"/>
      <c r="M507" s="186" t="s">
        <v>19</v>
      </c>
      <c r="N507" s="187" t="s">
        <v>44</v>
      </c>
      <c r="O507" s="65"/>
      <c r="P507" s="188">
        <f>O507*H507</f>
        <v>0</v>
      </c>
      <c r="Q507" s="188">
        <v>0</v>
      </c>
      <c r="R507" s="188">
        <f>Q507*H507</f>
        <v>0</v>
      </c>
      <c r="S507" s="188">
        <v>0</v>
      </c>
      <c r="T507" s="189">
        <f>S507*H507</f>
        <v>0</v>
      </c>
      <c r="U507" s="35"/>
      <c r="V507" s="35"/>
      <c r="W507" s="35"/>
      <c r="X507" s="35"/>
      <c r="Y507" s="35"/>
      <c r="Z507" s="35"/>
      <c r="AA507" s="35"/>
      <c r="AB507" s="35"/>
      <c r="AC507" s="35"/>
      <c r="AD507" s="35"/>
      <c r="AE507" s="35"/>
      <c r="AR507" s="190" t="s">
        <v>285</v>
      </c>
      <c r="AT507" s="190" t="s">
        <v>141</v>
      </c>
      <c r="AU507" s="190" t="s">
        <v>82</v>
      </c>
      <c r="AY507" s="18" t="s">
        <v>139</v>
      </c>
      <c r="BE507" s="191">
        <f>IF(N507="základní",J507,0)</f>
        <v>0</v>
      </c>
      <c r="BF507" s="191">
        <f>IF(N507="snížená",J507,0)</f>
        <v>0</v>
      </c>
      <c r="BG507" s="191">
        <f>IF(N507="zákl. přenesená",J507,0)</f>
        <v>0</v>
      </c>
      <c r="BH507" s="191">
        <f>IF(N507="sníž. přenesená",J507,0)</f>
        <v>0</v>
      </c>
      <c r="BI507" s="191">
        <f>IF(N507="nulová",J507,0)</f>
        <v>0</v>
      </c>
      <c r="BJ507" s="18" t="s">
        <v>80</v>
      </c>
      <c r="BK507" s="191">
        <f>ROUND(I507*H507,2)</f>
        <v>0</v>
      </c>
      <c r="BL507" s="18" t="s">
        <v>285</v>
      </c>
      <c r="BM507" s="190" t="s">
        <v>1596</v>
      </c>
    </row>
    <row r="508" spans="1:65" s="2" customFormat="1" ht="29.25">
      <c r="A508" s="35"/>
      <c r="B508" s="36"/>
      <c r="C508" s="37"/>
      <c r="D508" s="192" t="s">
        <v>148</v>
      </c>
      <c r="E508" s="37"/>
      <c r="F508" s="193" t="s">
        <v>1100</v>
      </c>
      <c r="G508" s="37"/>
      <c r="H508" s="37"/>
      <c r="I508" s="194"/>
      <c r="J508" s="37"/>
      <c r="K508" s="37"/>
      <c r="L508" s="40"/>
      <c r="M508" s="195"/>
      <c r="N508" s="196"/>
      <c r="O508" s="65"/>
      <c r="P508" s="65"/>
      <c r="Q508" s="65"/>
      <c r="R508" s="65"/>
      <c r="S508" s="65"/>
      <c r="T508" s="66"/>
      <c r="U508" s="35"/>
      <c r="V508" s="35"/>
      <c r="W508" s="35"/>
      <c r="X508" s="35"/>
      <c r="Y508" s="35"/>
      <c r="Z508" s="35"/>
      <c r="AA508" s="35"/>
      <c r="AB508" s="35"/>
      <c r="AC508" s="35"/>
      <c r="AD508" s="35"/>
      <c r="AE508" s="35"/>
      <c r="AT508" s="18" t="s">
        <v>148</v>
      </c>
      <c r="AU508" s="18" t="s">
        <v>82</v>
      </c>
    </row>
    <row r="509" spans="1:65" s="2" customFormat="1" ht="11.25">
      <c r="A509" s="35"/>
      <c r="B509" s="36"/>
      <c r="C509" s="37"/>
      <c r="D509" s="197" t="s">
        <v>150</v>
      </c>
      <c r="E509" s="37"/>
      <c r="F509" s="198" t="s">
        <v>1101</v>
      </c>
      <c r="G509" s="37"/>
      <c r="H509" s="37"/>
      <c r="I509" s="194"/>
      <c r="J509" s="37"/>
      <c r="K509" s="37"/>
      <c r="L509" s="40"/>
      <c r="M509" s="195"/>
      <c r="N509" s="196"/>
      <c r="O509" s="65"/>
      <c r="P509" s="65"/>
      <c r="Q509" s="65"/>
      <c r="R509" s="65"/>
      <c r="S509" s="65"/>
      <c r="T509" s="66"/>
      <c r="U509" s="35"/>
      <c r="V509" s="35"/>
      <c r="W509" s="35"/>
      <c r="X509" s="35"/>
      <c r="Y509" s="35"/>
      <c r="Z509" s="35"/>
      <c r="AA509" s="35"/>
      <c r="AB509" s="35"/>
      <c r="AC509" s="35"/>
      <c r="AD509" s="35"/>
      <c r="AE509" s="35"/>
      <c r="AT509" s="18" t="s">
        <v>150</v>
      </c>
      <c r="AU509" s="18" t="s">
        <v>82</v>
      </c>
    </row>
    <row r="510" spans="1:65" s="12" customFormat="1" ht="22.9" customHeight="1">
      <c r="B510" s="163"/>
      <c r="C510" s="164"/>
      <c r="D510" s="165" t="s">
        <v>72</v>
      </c>
      <c r="E510" s="177" t="s">
        <v>1597</v>
      </c>
      <c r="F510" s="177" t="s">
        <v>1598</v>
      </c>
      <c r="G510" s="164"/>
      <c r="H510" s="164"/>
      <c r="I510" s="167"/>
      <c r="J510" s="178">
        <f>BK510</f>
        <v>0</v>
      </c>
      <c r="K510" s="164"/>
      <c r="L510" s="169"/>
      <c r="M510" s="170"/>
      <c r="N510" s="171"/>
      <c r="O510" s="171"/>
      <c r="P510" s="172">
        <f>SUM(P511:P529)</f>
        <v>0</v>
      </c>
      <c r="Q510" s="171"/>
      <c r="R510" s="172">
        <f>SUM(R511:R529)</f>
        <v>0.16473204999999999</v>
      </c>
      <c r="S510" s="171"/>
      <c r="T510" s="173">
        <f>SUM(T511:T529)</f>
        <v>0</v>
      </c>
      <c r="AR510" s="174" t="s">
        <v>82</v>
      </c>
      <c r="AT510" s="175" t="s">
        <v>72</v>
      </c>
      <c r="AU510" s="175" t="s">
        <v>80</v>
      </c>
      <c r="AY510" s="174" t="s">
        <v>139</v>
      </c>
      <c r="BK510" s="176">
        <f>SUM(BK511:BK529)</f>
        <v>0</v>
      </c>
    </row>
    <row r="511" spans="1:65" s="2" customFormat="1" ht="55.5" customHeight="1">
      <c r="A511" s="35"/>
      <c r="B511" s="36"/>
      <c r="C511" s="231" t="s">
        <v>645</v>
      </c>
      <c r="D511" s="231" t="s">
        <v>227</v>
      </c>
      <c r="E511" s="232" t="s">
        <v>1599</v>
      </c>
      <c r="F511" s="233" t="s">
        <v>1600</v>
      </c>
      <c r="G511" s="234" t="s">
        <v>144</v>
      </c>
      <c r="H511" s="235">
        <v>5.2140000000000004</v>
      </c>
      <c r="I511" s="236"/>
      <c r="J511" s="237">
        <f>ROUND(I511*H511,2)</f>
        <v>0</v>
      </c>
      <c r="K511" s="233" t="s">
        <v>319</v>
      </c>
      <c r="L511" s="238"/>
      <c r="M511" s="239" t="s">
        <v>19</v>
      </c>
      <c r="N511" s="240" t="s">
        <v>44</v>
      </c>
      <c r="O511" s="65"/>
      <c r="P511" s="188">
        <f>O511*H511</f>
        <v>0</v>
      </c>
      <c r="Q511" s="188">
        <v>1.4500000000000001E-2</v>
      </c>
      <c r="R511" s="188">
        <f>Q511*H511</f>
        <v>7.5603000000000004E-2</v>
      </c>
      <c r="S511" s="188">
        <v>0</v>
      </c>
      <c r="T511" s="189">
        <f>S511*H511</f>
        <v>0</v>
      </c>
      <c r="U511" s="35"/>
      <c r="V511" s="35"/>
      <c r="W511" s="35"/>
      <c r="X511" s="35"/>
      <c r="Y511" s="35"/>
      <c r="Z511" s="35"/>
      <c r="AA511" s="35"/>
      <c r="AB511" s="35"/>
      <c r="AC511" s="35"/>
      <c r="AD511" s="35"/>
      <c r="AE511" s="35"/>
      <c r="AR511" s="190" t="s">
        <v>210</v>
      </c>
      <c r="AT511" s="190" t="s">
        <v>227</v>
      </c>
      <c r="AU511" s="190" t="s">
        <v>82</v>
      </c>
      <c r="AY511" s="18" t="s">
        <v>139</v>
      </c>
      <c r="BE511" s="191">
        <f>IF(N511="základní",J511,0)</f>
        <v>0</v>
      </c>
      <c r="BF511" s="191">
        <f>IF(N511="snížená",J511,0)</f>
        <v>0</v>
      </c>
      <c r="BG511" s="191">
        <f>IF(N511="zákl. přenesená",J511,0)</f>
        <v>0</v>
      </c>
      <c r="BH511" s="191">
        <f>IF(N511="sníž. přenesená",J511,0)</f>
        <v>0</v>
      </c>
      <c r="BI511" s="191">
        <f>IF(N511="nulová",J511,0)</f>
        <v>0</v>
      </c>
      <c r="BJ511" s="18" t="s">
        <v>80</v>
      </c>
      <c r="BK511" s="191">
        <f>ROUND(I511*H511,2)</f>
        <v>0</v>
      </c>
      <c r="BL511" s="18" t="s">
        <v>146</v>
      </c>
      <c r="BM511" s="190" t="s">
        <v>1601</v>
      </c>
    </row>
    <row r="512" spans="1:65" s="2" customFormat="1" ht="39">
      <c r="A512" s="35"/>
      <c r="B512" s="36"/>
      <c r="C512" s="37"/>
      <c r="D512" s="192" t="s">
        <v>148</v>
      </c>
      <c r="E512" s="37"/>
      <c r="F512" s="193" t="s">
        <v>1600</v>
      </c>
      <c r="G512" s="37"/>
      <c r="H512" s="37"/>
      <c r="I512" s="194"/>
      <c r="J512" s="37"/>
      <c r="K512" s="37"/>
      <c r="L512" s="40"/>
      <c r="M512" s="195"/>
      <c r="N512" s="196"/>
      <c r="O512" s="65"/>
      <c r="P512" s="65"/>
      <c r="Q512" s="65"/>
      <c r="R512" s="65"/>
      <c r="S512" s="65"/>
      <c r="T512" s="66"/>
      <c r="U512" s="35"/>
      <c r="V512" s="35"/>
      <c r="W512" s="35"/>
      <c r="X512" s="35"/>
      <c r="Y512" s="35"/>
      <c r="Z512" s="35"/>
      <c r="AA512" s="35"/>
      <c r="AB512" s="35"/>
      <c r="AC512" s="35"/>
      <c r="AD512" s="35"/>
      <c r="AE512" s="35"/>
      <c r="AT512" s="18" t="s">
        <v>148</v>
      </c>
      <c r="AU512" s="18" t="s">
        <v>82</v>
      </c>
    </row>
    <row r="513" spans="1:65" s="13" customFormat="1" ht="22.5">
      <c r="B513" s="199"/>
      <c r="C513" s="200"/>
      <c r="D513" s="192" t="s">
        <v>152</v>
      </c>
      <c r="E513" s="201" t="s">
        <v>19</v>
      </c>
      <c r="F513" s="202" t="s">
        <v>1602</v>
      </c>
      <c r="G513" s="200"/>
      <c r="H513" s="201" t="s">
        <v>19</v>
      </c>
      <c r="I513" s="203"/>
      <c r="J513" s="200"/>
      <c r="K513" s="200"/>
      <c r="L513" s="204"/>
      <c r="M513" s="205"/>
      <c r="N513" s="206"/>
      <c r="O513" s="206"/>
      <c r="P513" s="206"/>
      <c r="Q513" s="206"/>
      <c r="R513" s="206"/>
      <c r="S513" s="206"/>
      <c r="T513" s="207"/>
      <c r="AT513" s="208" t="s">
        <v>152</v>
      </c>
      <c r="AU513" s="208" t="s">
        <v>82</v>
      </c>
      <c r="AV513" s="13" t="s">
        <v>80</v>
      </c>
      <c r="AW513" s="13" t="s">
        <v>35</v>
      </c>
      <c r="AX513" s="13" t="s">
        <v>73</v>
      </c>
      <c r="AY513" s="208" t="s">
        <v>139</v>
      </c>
    </row>
    <row r="514" spans="1:65" s="14" customFormat="1" ht="11.25">
      <c r="B514" s="209"/>
      <c r="C514" s="210"/>
      <c r="D514" s="192" t="s">
        <v>152</v>
      </c>
      <c r="E514" s="211" t="s">
        <v>19</v>
      </c>
      <c r="F514" s="212" t="s">
        <v>1603</v>
      </c>
      <c r="G514" s="210"/>
      <c r="H514" s="213">
        <v>5.2140000000000004</v>
      </c>
      <c r="I514" s="214"/>
      <c r="J514" s="210"/>
      <c r="K514" s="210"/>
      <c r="L514" s="215"/>
      <c r="M514" s="216"/>
      <c r="N514" s="217"/>
      <c r="O514" s="217"/>
      <c r="P514" s="217"/>
      <c r="Q514" s="217"/>
      <c r="R514" s="217"/>
      <c r="S514" s="217"/>
      <c r="T514" s="218"/>
      <c r="AT514" s="219" t="s">
        <v>152</v>
      </c>
      <c r="AU514" s="219" t="s">
        <v>82</v>
      </c>
      <c r="AV514" s="14" t="s">
        <v>82</v>
      </c>
      <c r="AW514" s="14" t="s">
        <v>35</v>
      </c>
      <c r="AX514" s="14" t="s">
        <v>73</v>
      </c>
      <c r="AY514" s="219" t="s">
        <v>139</v>
      </c>
    </row>
    <row r="515" spans="1:65" s="15" customFormat="1" ht="11.25">
      <c r="B515" s="220"/>
      <c r="C515" s="221"/>
      <c r="D515" s="192" t="s">
        <v>152</v>
      </c>
      <c r="E515" s="222" t="s">
        <v>19</v>
      </c>
      <c r="F515" s="223" t="s">
        <v>155</v>
      </c>
      <c r="G515" s="221"/>
      <c r="H515" s="224">
        <v>5.2140000000000004</v>
      </c>
      <c r="I515" s="225"/>
      <c r="J515" s="221"/>
      <c r="K515" s="221"/>
      <c r="L515" s="226"/>
      <c r="M515" s="227"/>
      <c r="N515" s="228"/>
      <c r="O515" s="228"/>
      <c r="P515" s="228"/>
      <c r="Q515" s="228"/>
      <c r="R515" s="228"/>
      <c r="S515" s="228"/>
      <c r="T515" s="229"/>
      <c r="AT515" s="230" t="s">
        <v>152</v>
      </c>
      <c r="AU515" s="230" t="s">
        <v>82</v>
      </c>
      <c r="AV515" s="15" t="s">
        <v>146</v>
      </c>
      <c r="AW515" s="15" t="s">
        <v>35</v>
      </c>
      <c r="AX515" s="15" t="s">
        <v>80</v>
      </c>
      <c r="AY515" s="230" t="s">
        <v>139</v>
      </c>
    </row>
    <row r="516" spans="1:65" s="2" customFormat="1" ht="37.9" customHeight="1">
      <c r="A516" s="35"/>
      <c r="B516" s="36"/>
      <c r="C516" s="179" t="s">
        <v>651</v>
      </c>
      <c r="D516" s="179" t="s">
        <v>141</v>
      </c>
      <c r="E516" s="180" t="s">
        <v>1604</v>
      </c>
      <c r="F516" s="181" t="s">
        <v>1605</v>
      </c>
      <c r="G516" s="182" t="s">
        <v>144</v>
      </c>
      <c r="H516" s="183">
        <v>4.3449999999999998</v>
      </c>
      <c r="I516" s="184"/>
      <c r="J516" s="185">
        <f>ROUND(I516*H516,2)</f>
        <v>0</v>
      </c>
      <c r="K516" s="181" t="s">
        <v>145</v>
      </c>
      <c r="L516" s="40"/>
      <c r="M516" s="186" t="s">
        <v>19</v>
      </c>
      <c r="N516" s="187" t="s">
        <v>44</v>
      </c>
      <c r="O516" s="65"/>
      <c r="P516" s="188">
        <f>O516*H516</f>
        <v>0</v>
      </c>
      <c r="Q516" s="188">
        <v>4.8999999999999998E-4</v>
      </c>
      <c r="R516" s="188">
        <f>Q516*H516</f>
        <v>2.12905E-3</v>
      </c>
      <c r="S516" s="188">
        <v>0</v>
      </c>
      <c r="T516" s="189">
        <f>S516*H516</f>
        <v>0</v>
      </c>
      <c r="U516" s="35"/>
      <c r="V516" s="35"/>
      <c r="W516" s="35"/>
      <c r="X516" s="35"/>
      <c r="Y516" s="35"/>
      <c r="Z516" s="35"/>
      <c r="AA516" s="35"/>
      <c r="AB516" s="35"/>
      <c r="AC516" s="35"/>
      <c r="AD516" s="35"/>
      <c r="AE516" s="35"/>
      <c r="AR516" s="190" t="s">
        <v>285</v>
      </c>
      <c r="AT516" s="190" t="s">
        <v>141</v>
      </c>
      <c r="AU516" s="190" t="s">
        <v>82</v>
      </c>
      <c r="AY516" s="18" t="s">
        <v>139</v>
      </c>
      <c r="BE516" s="191">
        <f>IF(N516="základní",J516,0)</f>
        <v>0</v>
      </c>
      <c r="BF516" s="191">
        <f>IF(N516="snížená",J516,0)</f>
        <v>0</v>
      </c>
      <c r="BG516" s="191">
        <f>IF(N516="zákl. přenesená",J516,0)</f>
        <v>0</v>
      </c>
      <c r="BH516" s="191">
        <f>IF(N516="sníž. přenesená",J516,0)</f>
        <v>0</v>
      </c>
      <c r="BI516" s="191">
        <f>IF(N516="nulová",J516,0)</f>
        <v>0</v>
      </c>
      <c r="BJ516" s="18" t="s">
        <v>80</v>
      </c>
      <c r="BK516" s="191">
        <f>ROUND(I516*H516,2)</f>
        <v>0</v>
      </c>
      <c r="BL516" s="18" t="s">
        <v>285</v>
      </c>
      <c r="BM516" s="190" t="s">
        <v>1606</v>
      </c>
    </row>
    <row r="517" spans="1:65" s="2" customFormat="1" ht="19.5">
      <c r="A517" s="35"/>
      <c r="B517" s="36"/>
      <c r="C517" s="37"/>
      <c r="D517" s="192" t="s">
        <v>148</v>
      </c>
      <c r="E517" s="37"/>
      <c r="F517" s="193" t="s">
        <v>1607</v>
      </c>
      <c r="G517" s="37"/>
      <c r="H517" s="37"/>
      <c r="I517" s="194"/>
      <c r="J517" s="37"/>
      <c r="K517" s="37"/>
      <c r="L517" s="40"/>
      <c r="M517" s="195"/>
      <c r="N517" s="196"/>
      <c r="O517" s="65"/>
      <c r="P517" s="65"/>
      <c r="Q517" s="65"/>
      <c r="R517" s="65"/>
      <c r="S517" s="65"/>
      <c r="T517" s="66"/>
      <c r="U517" s="35"/>
      <c r="V517" s="35"/>
      <c r="W517" s="35"/>
      <c r="X517" s="35"/>
      <c r="Y517" s="35"/>
      <c r="Z517" s="35"/>
      <c r="AA517" s="35"/>
      <c r="AB517" s="35"/>
      <c r="AC517" s="35"/>
      <c r="AD517" s="35"/>
      <c r="AE517" s="35"/>
      <c r="AT517" s="18" t="s">
        <v>148</v>
      </c>
      <c r="AU517" s="18" t="s">
        <v>82</v>
      </c>
    </row>
    <row r="518" spans="1:65" s="2" customFormat="1" ht="11.25">
      <c r="A518" s="35"/>
      <c r="B518" s="36"/>
      <c r="C518" s="37"/>
      <c r="D518" s="197" t="s">
        <v>150</v>
      </c>
      <c r="E518" s="37"/>
      <c r="F518" s="198" t="s">
        <v>1608</v>
      </c>
      <c r="G518" s="37"/>
      <c r="H518" s="37"/>
      <c r="I518" s="194"/>
      <c r="J518" s="37"/>
      <c r="K518" s="37"/>
      <c r="L518" s="40"/>
      <c r="M518" s="195"/>
      <c r="N518" s="196"/>
      <c r="O518" s="65"/>
      <c r="P518" s="65"/>
      <c r="Q518" s="65"/>
      <c r="R518" s="65"/>
      <c r="S518" s="65"/>
      <c r="T518" s="66"/>
      <c r="U518" s="35"/>
      <c r="V518" s="35"/>
      <c r="W518" s="35"/>
      <c r="X518" s="35"/>
      <c r="Y518" s="35"/>
      <c r="Z518" s="35"/>
      <c r="AA518" s="35"/>
      <c r="AB518" s="35"/>
      <c r="AC518" s="35"/>
      <c r="AD518" s="35"/>
      <c r="AE518" s="35"/>
      <c r="AT518" s="18" t="s">
        <v>150</v>
      </c>
      <c r="AU518" s="18" t="s">
        <v>82</v>
      </c>
    </row>
    <row r="519" spans="1:65" s="13" customFormat="1" ht="22.5">
      <c r="B519" s="199"/>
      <c r="C519" s="200"/>
      <c r="D519" s="192" t="s">
        <v>152</v>
      </c>
      <c r="E519" s="201" t="s">
        <v>19</v>
      </c>
      <c r="F519" s="202" t="s">
        <v>1609</v>
      </c>
      <c r="G519" s="200"/>
      <c r="H519" s="201" t="s">
        <v>19</v>
      </c>
      <c r="I519" s="203"/>
      <c r="J519" s="200"/>
      <c r="K519" s="200"/>
      <c r="L519" s="204"/>
      <c r="M519" s="205"/>
      <c r="N519" s="206"/>
      <c r="O519" s="206"/>
      <c r="P519" s="206"/>
      <c r="Q519" s="206"/>
      <c r="R519" s="206"/>
      <c r="S519" s="206"/>
      <c r="T519" s="207"/>
      <c r="AT519" s="208" t="s">
        <v>152</v>
      </c>
      <c r="AU519" s="208" t="s">
        <v>82</v>
      </c>
      <c r="AV519" s="13" t="s">
        <v>80</v>
      </c>
      <c r="AW519" s="13" t="s">
        <v>35</v>
      </c>
      <c r="AX519" s="13" t="s">
        <v>73</v>
      </c>
      <c r="AY519" s="208" t="s">
        <v>139</v>
      </c>
    </row>
    <row r="520" spans="1:65" s="13" customFormat="1" ht="22.5">
      <c r="B520" s="199"/>
      <c r="C520" s="200"/>
      <c r="D520" s="192" t="s">
        <v>152</v>
      </c>
      <c r="E520" s="201" t="s">
        <v>19</v>
      </c>
      <c r="F520" s="202" t="s">
        <v>1610</v>
      </c>
      <c r="G520" s="200"/>
      <c r="H520" s="201" t="s">
        <v>19</v>
      </c>
      <c r="I520" s="203"/>
      <c r="J520" s="200"/>
      <c r="K520" s="200"/>
      <c r="L520" s="204"/>
      <c r="M520" s="205"/>
      <c r="N520" s="206"/>
      <c r="O520" s="206"/>
      <c r="P520" s="206"/>
      <c r="Q520" s="206"/>
      <c r="R520" s="206"/>
      <c r="S520" s="206"/>
      <c r="T520" s="207"/>
      <c r="AT520" s="208" t="s">
        <v>152</v>
      </c>
      <c r="AU520" s="208" t="s">
        <v>82</v>
      </c>
      <c r="AV520" s="13" t="s">
        <v>80</v>
      </c>
      <c r="AW520" s="13" t="s">
        <v>35</v>
      </c>
      <c r="AX520" s="13" t="s">
        <v>73</v>
      </c>
      <c r="AY520" s="208" t="s">
        <v>139</v>
      </c>
    </row>
    <row r="521" spans="1:65" s="13" customFormat="1" ht="22.5">
      <c r="B521" s="199"/>
      <c r="C521" s="200"/>
      <c r="D521" s="192" t="s">
        <v>152</v>
      </c>
      <c r="E521" s="201" t="s">
        <v>19</v>
      </c>
      <c r="F521" s="202" t="s">
        <v>1602</v>
      </c>
      <c r="G521" s="200"/>
      <c r="H521" s="201" t="s">
        <v>19</v>
      </c>
      <c r="I521" s="203"/>
      <c r="J521" s="200"/>
      <c r="K521" s="200"/>
      <c r="L521" s="204"/>
      <c r="M521" s="205"/>
      <c r="N521" s="206"/>
      <c r="O521" s="206"/>
      <c r="P521" s="206"/>
      <c r="Q521" s="206"/>
      <c r="R521" s="206"/>
      <c r="S521" s="206"/>
      <c r="T521" s="207"/>
      <c r="AT521" s="208" t="s">
        <v>152</v>
      </c>
      <c r="AU521" s="208" t="s">
        <v>82</v>
      </c>
      <c r="AV521" s="13" t="s">
        <v>80</v>
      </c>
      <c r="AW521" s="13" t="s">
        <v>35</v>
      </c>
      <c r="AX521" s="13" t="s">
        <v>73</v>
      </c>
      <c r="AY521" s="208" t="s">
        <v>139</v>
      </c>
    </row>
    <row r="522" spans="1:65" s="14" customFormat="1" ht="11.25">
      <c r="B522" s="209"/>
      <c r="C522" s="210"/>
      <c r="D522" s="192" t="s">
        <v>152</v>
      </c>
      <c r="E522" s="211" t="s">
        <v>19</v>
      </c>
      <c r="F522" s="212" t="s">
        <v>1611</v>
      </c>
      <c r="G522" s="210"/>
      <c r="H522" s="213">
        <v>4.3449999999999998</v>
      </c>
      <c r="I522" s="214"/>
      <c r="J522" s="210"/>
      <c r="K522" s="210"/>
      <c r="L522" s="215"/>
      <c r="M522" s="216"/>
      <c r="N522" s="217"/>
      <c r="O522" s="217"/>
      <c r="P522" s="217"/>
      <c r="Q522" s="217"/>
      <c r="R522" s="217"/>
      <c r="S522" s="217"/>
      <c r="T522" s="218"/>
      <c r="AT522" s="219" t="s">
        <v>152</v>
      </c>
      <c r="AU522" s="219" t="s">
        <v>82</v>
      </c>
      <c r="AV522" s="14" t="s">
        <v>82</v>
      </c>
      <c r="AW522" s="14" t="s">
        <v>35</v>
      </c>
      <c r="AX522" s="14" t="s">
        <v>80</v>
      </c>
      <c r="AY522" s="219" t="s">
        <v>139</v>
      </c>
    </row>
    <row r="523" spans="1:65" s="2" customFormat="1" ht="24.2" customHeight="1">
      <c r="A523" s="35"/>
      <c r="B523" s="36"/>
      <c r="C523" s="231" t="s">
        <v>657</v>
      </c>
      <c r="D523" s="231" t="s">
        <v>227</v>
      </c>
      <c r="E523" s="232" t="s">
        <v>1612</v>
      </c>
      <c r="F523" s="233" t="s">
        <v>1613</v>
      </c>
      <c r="G523" s="234" t="s">
        <v>230</v>
      </c>
      <c r="H523" s="235">
        <v>8.6999999999999994E-2</v>
      </c>
      <c r="I523" s="236"/>
      <c r="J523" s="237">
        <f>ROUND(I523*H523,2)</f>
        <v>0</v>
      </c>
      <c r="K523" s="233" t="s">
        <v>145</v>
      </c>
      <c r="L523" s="238"/>
      <c r="M523" s="239" t="s">
        <v>19</v>
      </c>
      <c r="N523" s="240" t="s">
        <v>44</v>
      </c>
      <c r="O523" s="65"/>
      <c r="P523" s="188">
        <f>O523*H523</f>
        <v>0</v>
      </c>
      <c r="Q523" s="188">
        <v>1</v>
      </c>
      <c r="R523" s="188">
        <f>Q523*H523</f>
        <v>8.6999999999999994E-2</v>
      </c>
      <c r="S523" s="188">
        <v>0</v>
      </c>
      <c r="T523" s="189">
        <f>S523*H523</f>
        <v>0</v>
      </c>
      <c r="U523" s="35"/>
      <c r="V523" s="35"/>
      <c r="W523" s="35"/>
      <c r="X523" s="35"/>
      <c r="Y523" s="35"/>
      <c r="Z523" s="35"/>
      <c r="AA523" s="35"/>
      <c r="AB523" s="35"/>
      <c r="AC523" s="35"/>
      <c r="AD523" s="35"/>
      <c r="AE523" s="35"/>
      <c r="AR523" s="190" t="s">
        <v>406</v>
      </c>
      <c r="AT523" s="190" t="s">
        <v>227</v>
      </c>
      <c r="AU523" s="190" t="s">
        <v>82</v>
      </c>
      <c r="AY523" s="18" t="s">
        <v>139</v>
      </c>
      <c r="BE523" s="191">
        <f>IF(N523="základní",J523,0)</f>
        <v>0</v>
      </c>
      <c r="BF523" s="191">
        <f>IF(N523="snížená",J523,0)</f>
        <v>0</v>
      </c>
      <c r="BG523" s="191">
        <f>IF(N523="zákl. přenesená",J523,0)</f>
        <v>0</v>
      </c>
      <c r="BH523" s="191">
        <f>IF(N523="sníž. přenesená",J523,0)</f>
        <v>0</v>
      </c>
      <c r="BI523" s="191">
        <f>IF(N523="nulová",J523,0)</f>
        <v>0</v>
      </c>
      <c r="BJ523" s="18" t="s">
        <v>80</v>
      </c>
      <c r="BK523" s="191">
        <f>ROUND(I523*H523,2)</f>
        <v>0</v>
      </c>
      <c r="BL523" s="18" t="s">
        <v>285</v>
      </c>
      <c r="BM523" s="190" t="s">
        <v>1614</v>
      </c>
    </row>
    <row r="524" spans="1:65" s="2" customFormat="1" ht="19.5">
      <c r="A524" s="35"/>
      <c r="B524" s="36"/>
      <c r="C524" s="37"/>
      <c r="D524" s="192" t="s">
        <v>148</v>
      </c>
      <c r="E524" s="37"/>
      <c r="F524" s="193" t="s">
        <v>1613</v>
      </c>
      <c r="G524" s="37"/>
      <c r="H524" s="37"/>
      <c r="I524" s="194"/>
      <c r="J524" s="37"/>
      <c r="K524" s="37"/>
      <c r="L524" s="40"/>
      <c r="M524" s="195"/>
      <c r="N524" s="196"/>
      <c r="O524" s="65"/>
      <c r="P524" s="65"/>
      <c r="Q524" s="65"/>
      <c r="R524" s="65"/>
      <c r="S524" s="65"/>
      <c r="T524" s="66"/>
      <c r="U524" s="35"/>
      <c r="V524" s="35"/>
      <c r="W524" s="35"/>
      <c r="X524" s="35"/>
      <c r="Y524" s="35"/>
      <c r="Z524" s="35"/>
      <c r="AA524" s="35"/>
      <c r="AB524" s="35"/>
      <c r="AC524" s="35"/>
      <c r="AD524" s="35"/>
      <c r="AE524" s="35"/>
      <c r="AT524" s="18" t="s">
        <v>148</v>
      </c>
      <c r="AU524" s="18" t="s">
        <v>82</v>
      </c>
    </row>
    <row r="525" spans="1:65" s="14" customFormat="1" ht="11.25">
      <c r="B525" s="209"/>
      <c r="C525" s="210"/>
      <c r="D525" s="192" t="s">
        <v>152</v>
      </c>
      <c r="E525" s="211" t="s">
        <v>19</v>
      </c>
      <c r="F525" s="212" t="s">
        <v>1615</v>
      </c>
      <c r="G525" s="210"/>
      <c r="H525" s="213">
        <v>8.6999999999999994E-2</v>
      </c>
      <c r="I525" s="214"/>
      <c r="J525" s="210"/>
      <c r="K525" s="210"/>
      <c r="L525" s="215"/>
      <c r="M525" s="216"/>
      <c r="N525" s="217"/>
      <c r="O525" s="217"/>
      <c r="P525" s="217"/>
      <c r="Q525" s="217"/>
      <c r="R525" s="217"/>
      <c r="S525" s="217"/>
      <c r="T525" s="218"/>
      <c r="AT525" s="219" t="s">
        <v>152</v>
      </c>
      <c r="AU525" s="219" t="s">
        <v>82</v>
      </c>
      <c r="AV525" s="14" t="s">
        <v>82</v>
      </c>
      <c r="AW525" s="14" t="s">
        <v>35</v>
      </c>
      <c r="AX525" s="14" t="s">
        <v>73</v>
      </c>
      <c r="AY525" s="219" t="s">
        <v>139</v>
      </c>
    </row>
    <row r="526" spans="1:65" s="15" customFormat="1" ht="11.25">
      <c r="B526" s="220"/>
      <c r="C526" s="221"/>
      <c r="D526" s="192" t="s">
        <v>152</v>
      </c>
      <c r="E526" s="222" t="s">
        <v>19</v>
      </c>
      <c r="F526" s="223" t="s">
        <v>155</v>
      </c>
      <c r="G526" s="221"/>
      <c r="H526" s="224">
        <v>8.6999999999999994E-2</v>
      </c>
      <c r="I526" s="225"/>
      <c r="J526" s="221"/>
      <c r="K526" s="221"/>
      <c r="L526" s="226"/>
      <c r="M526" s="227"/>
      <c r="N526" s="228"/>
      <c r="O526" s="228"/>
      <c r="P526" s="228"/>
      <c r="Q526" s="228"/>
      <c r="R526" s="228"/>
      <c r="S526" s="228"/>
      <c r="T526" s="229"/>
      <c r="AT526" s="230" t="s">
        <v>152</v>
      </c>
      <c r="AU526" s="230" t="s">
        <v>82</v>
      </c>
      <c r="AV526" s="15" t="s">
        <v>146</v>
      </c>
      <c r="AW526" s="15" t="s">
        <v>35</v>
      </c>
      <c r="AX526" s="15" t="s">
        <v>80</v>
      </c>
      <c r="AY526" s="230" t="s">
        <v>139</v>
      </c>
    </row>
    <row r="527" spans="1:65" s="2" customFormat="1" ht="24.2" customHeight="1">
      <c r="A527" s="35"/>
      <c r="B527" s="36"/>
      <c r="C527" s="179" t="s">
        <v>665</v>
      </c>
      <c r="D527" s="179" t="s">
        <v>141</v>
      </c>
      <c r="E527" s="180" t="s">
        <v>1616</v>
      </c>
      <c r="F527" s="181" t="s">
        <v>1617</v>
      </c>
      <c r="G527" s="182" t="s">
        <v>230</v>
      </c>
      <c r="H527" s="183">
        <v>8.8999999999999996E-2</v>
      </c>
      <c r="I527" s="184"/>
      <c r="J527" s="185">
        <f>ROUND(I527*H527,2)</f>
        <v>0</v>
      </c>
      <c r="K527" s="181" t="s">
        <v>145</v>
      </c>
      <c r="L527" s="40"/>
      <c r="M527" s="186" t="s">
        <v>19</v>
      </c>
      <c r="N527" s="187" t="s">
        <v>44</v>
      </c>
      <c r="O527" s="65"/>
      <c r="P527" s="188">
        <f>O527*H527</f>
        <v>0</v>
      </c>
      <c r="Q527" s="188">
        <v>0</v>
      </c>
      <c r="R527" s="188">
        <f>Q527*H527</f>
        <v>0</v>
      </c>
      <c r="S527" s="188">
        <v>0</v>
      </c>
      <c r="T527" s="189">
        <f>S527*H527</f>
        <v>0</v>
      </c>
      <c r="U527" s="35"/>
      <c r="V527" s="35"/>
      <c r="W527" s="35"/>
      <c r="X527" s="35"/>
      <c r="Y527" s="35"/>
      <c r="Z527" s="35"/>
      <c r="AA527" s="35"/>
      <c r="AB527" s="35"/>
      <c r="AC527" s="35"/>
      <c r="AD527" s="35"/>
      <c r="AE527" s="35"/>
      <c r="AR527" s="190" t="s">
        <v>285</v>
      </c>
      <c r="AT527" s="190" t="s">
        <v>141</v>
      </c>
      <c r="AU527" s="190" t="s">
        <v>82</v>
      </c>
      <c r="AY527" s="18" t="s">
        <v>139</v>
      </c>
      <c r="BE527" s="191">
        <f>IF(N527="základní",J527,0)</f>
        <v>0</v>
      </c>
      <c r="BF527" s="191">
        <f>IF(N527="snížená",J527,0)</f>
        <v>0</v>
      </c>
      <c r="BG527" s="191">
        <f>IF(N527="zákl. přenesená",J527,0)</f>
        <v>0</v>
      </c>
      <c r="BH527" s="191">
        <f>IF(N527="sníž. přenesená",J527,0)</f>
        <v>0</v>
      </c>
      <c r="BI527" s="191">
        <f>IF(N527="nulová",J527,0)</f>
        <v>0</v>
      </c>
      <c r="BJ527" s="18" t="s">
        <v>80</v>
      </c>
      <c r="BK527" s="191">
        <f>ROUND(I527*H527,2)</f>
        <v>0</v>
      </c>
      <c r="BL527" s="18" t="s">
        <v>285</v>
      </c>
      <c r="BM527" s="190" t="s">
        <v>1618</v>
      </c>
    </row>
    <row r="528" spans="1:65" s="2" customFormat="1" ht="29.25">
      <c r="A528" s="35"/>
      <c r="B528" s="36"/>
      <c r="C528" s="37"/>
      <c r="D528" s="192" t="s">
        <v>148</v>
      </c>
      <c r="E528" s="37"/>
      <c r="F528" s="193" t="s">
        <v>1619</v>
      </c>
      <c r="G528" s="37"/>
      <c r="H528" s="37"/>
      <c r="I528" s="194"/>
      <c r="J528" s="37"/>
      <c r="K528" s="37"/>
      <c r="L528" s="40"/>
      <c r="M528" s="195"/>
      <c r="N528" s="196"/>
      <c r="O528" s="65"/>
      <c r="P528" s="65"/>
      <c r="Q528" s="65"/>
      <c r="R528" s="65"/>
      <c r="S528" s="65"/>
      <c r="T528" s="66"/>
      <c r="U528" s="35"/>
      <c r="V528" s="35"/>
      <c r="W528" s="35"/>
      <c r="X528" s="35"/>
      <c r="Y528" s="35"/>
      <c r="Z528" s="35"/>
      <c r="AA528" s="35"/>
      <c r="AB528" s="35"/>
      <c r="AC528" s="35"/>
      <c r="AD528" s="35"/>
      <c r="AE528" s="35"/>
      <c r="AT528" s="18" t="s">
        <v>148</v>
      </c>
      <c r="AU528" s="18" t="s">
        <v>82</v>
      </c>
    </row>
    <row r="529" spans="1:47" s="2" customFormat="1" ht="11.25">
      <c r="A529" s="35"/>
      <c r="B529" s="36"/>
      <c r="C529" s="37"/>
      <c r="D529" s="197" t="s">
        <v>150</v>
      </c>
      <c r="E529" s="37"/>
      <c r="F529" s="198" t="s">
        <v>1620</v>
      </c>
      <c r="G529" s="37"/>
      <c r="H529" s="37"/>
      <c r="I529" s="194"/>
      <c r="J529" s="37"/>
      <c r="K529" s="37"/>
      <c r="L529" s="40"/>
      <c r="M529" s="242"/>
      <c r="N529" s="243"/>
      <c r="O529" s="244"/>
      <c r="P529" s="244"/>
      <c r="Q529" s="244"/>
      <c r="R529" s="244"/>
      <c r="S529" s="244"/>
      <c r="T529" s="245"/>
      <c r="U529" s="35"/>
      <c r="V529" s="35"/>
      <c r="W529" s="35"/>
      <c r="X529" s="35"/>
      <c r="Y529" s="35"/>
      <c r="Z529" s="35"/>
      <c r="AA529" s="35"/>
      <c r="AB529" s="35"/>
      <c r="AC529" s="35"/>
      <c r="AD529" s="35"/>
      <c r="AE529" s="35"/>
      <c r="AT529" s="18" t="s">
        <v>150</v>
      </c>
      <c r="AU529" s="18" t="s">
        <v>82</v>
      </c>
    </row>
    <row r="530" spans="1:47" s="2" customFormat="1" ht="6.95" customHeight="1">
      <c r="A530" s="35"/>
      <c r="B530" s="48"/>
      <c r="C530" s="49"/>
      <c r="D530" s="49"/>
      <c r="E530" s="49"/>
      <c r="F530" s="49"/>
      <c r="G530" s="49"/>
      <c r="H530" s="49"/>
      <c r="I530" s="49"/>
      <c r="J530" s="49"/>
      <c r="K530" s="49"/>
      <c r="L530" s="40"/>
      <c r="M530" s="35"/>
      <c r="O530" s="35"/>
      <c r="P530" s="35"/>
      <c r="Q530" s="35"/>
      <c r="R530" s="35"/>
      <c r="S530" s="35"/>
      <c r="T530" s="35"/>
      <c r="U530" s="35"/>
      <c r="V530" s="35"/>
      <c r="W530" s="35"/>
      <c r="X530" s="35"/>
      <c r="Y530" s="35"/>
      <c r="Z530" s="35"/>
      <c r="AA530" s="35"/>
      <c r="AB530" s="35"/>
      <c r="AC530" s="35"/>
      <c r="AD530" s="35"/>
      <c r="AE530" s="35"/>
    </row>
  </sheetData>
  <sheetProtection algorithmName="SHA-512" hashValue="foPX7nllcJCTDczSgzDooR3ksEGQeU7FXePb9pCthQibWEjVBwuUEh1O/Kyt3mViwuomKCmhsMjD8h3Y8/PYvg==" saltValue="CN9QCkeyRX3r7IJ7jC7DQx1zKIvvldAhFvasVxnBNFxVHE5FfcmDsjdYmzBml+zTJa8vlS4qnTzwVAeL6FCXvA==" spinCount="100000" sheet="1" objects="1" scenarios="1" formatColumns="0" formatRows="0" autoFilter="0"/>
  <autoFilter ref="C97:K529"/>
  <mergeCells count="12">
    <mergeCell ref="E90:H90"/>
    <mergeCell ref="L2:V2"/>
    <mergeCell ref="E50:H50"/>
    <mergeCell ref="E52:H52"/>
    <mergeCell ref="E54:H54"/>
    <mergeCell ref="E86:H86"/>
    <mergeCell ref="E88:H88"/>
    <mergeCell ref="E7:H7"/>
    <mergeCell ref="E9:H9"/>
    <mergeCell ref="E11:H11"/>
    <mergeCell ref="E20:H20"/>
    <mergeCell ref="E29:H29"/>
  </mergeCells>
  <hyperlinks>
    <hyperlink ref="F103" r:id="rId1"/>
    <hyperlink ref="F109" r:id="rId2"/>
    <hyperlink ref="F115" r:id="rId3"/>
    <hyperlink ref="F120" r:id="rId4"/>
    <hyperlink ref="F127" r:id="rId5"/>
    <hyperlink ref="F133" r:id="rId6"/>
    <hyperlink ref="F141" r:id="rId7"/>
    <hyperlink ref="F148" r:id="rId8"/>
    <hyperlink ref="F153" r:id="rId9"/>
    <hyperlink ref="F158" r:id="rId10"/>
    <hyperlink ref="F163" r:id="rId11"/>
    <hyperlink ref="F169" r:id="rId12"/>
    <hyperlink ref="F175" r:id="rId13"/>
    <hyperlink ref="F182" r:id="rId14"/>
    <hyperlink ref="F194" r:id="rId15"/>
    <hyperlink ref="F200" r:id="rId16"/>
    <hyperlink ref="F210" r:id="rId17"/>
    <hyperlink ref="F216" r:id="rId18"/>
    <hyperlink ref="F223" r:id="rId19"/>
    <hyperlink ref="F228" r:id="rId20"/>
    <hyperlink ref="F233" r:id="rId21"/>
    <hyperlink ref="F238" r:id="rId22"/>
    <hyperlink ref="F242" r:id="rId23"/>
    <hyperlink ref="F248" r:id="rId24"/>
    <hyperlink ref="F254" r:id="rId25"/>
    <hyperlink ref="F263" r:id="rId26"/>
    <hyperlink ref="F272" r:id="rId27"/>
    <hyperlink ref="F281" r:id="rId28"/>
    <hyperlink ref="F289" r:id="rId29"/>
    <hyperlink ref="F298" r:id="rId30"/>
    <hyperlink ref="F308" r:id="rId31"/>
    <hyperlink ref="F320" r:id="rId32"/>
    <hyperlink ref="F324" r:id="rId33"/>
    <hyperlink ref="F329" r:id="rId34"/>
    <hyperlink ref="F335" r:id="rId35"/>
    <hyperlink ref="F341" r:id="rId36"/>
    <hyperlink ref="F348" r:id="rId37"/>
    <hyperlink ref="F355" r:id="rId38"/>
    <hyperlink ref="F361" r:id="rId39"/>
    <hyperlink ref="F376" r:id="rId40"/>
    <hyperlink ref="F391" r:id="rId41"/>
    <hyperlink ref="F397" r:id="rId42"/>
    <hyperlink ref="F410" r:id="rId43"/>
    <hyperlink ref="F420" r:id="rId44"/>
    <hyperlink ref="F423" r:id="rId45"/>
    <hyperlink ref="F429" r:id="rId46"/>
    <hyperlink ref="F435" r:id="rId47"/>
    <hyperlink ref="F443" r:id="rId48"/>
    <hyperlink ref="F451" r:id="rId49"/>
    <hyperlink ref="F459" r:id="rId50"/>
    <hyperlink ref="F465" r:id="rId51"/>
    <hyperlink ref="F474" r:id="rId52"/>
    <hyperlink ref="F479" r:id="rId53"/>
    <hyperlink ref="F485" r:id="rId54"/>
    <hyperlink ref="F501" r:id="rId55"/>
    <hyperlink ref="F509" r:id="rId56"/>
    <hyperlink ref="F518" r:id="rId57"/>
    <hyperlink ref="F529" r:id="rId58"/>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0"/>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4"/>
      <c r="M2" s="374"/>
      <c r="N2" s="374"/>
      <c r="O2" s="374"/>
      <c r="P2" s="374"/>
      <c r="Q2" s="374"/>
      <c r="R2" s="374"/>
      <c r="S2" s="374"/>
      <c r="T2" s="374"/>
      <c r="U2" s="374"/>
      <c r="V2" s="374"/>
      <c r="AT2" s="18" t="s">
        <v>99</v>
      </c>
    </row>
    <row r="3" spans="1:46" s="1" customFormat="1" ht="6.95" customHeight="1">
      <c r="B3" s="109"/>
      <c r="C3" s="110"/>
      <c r="D3" s="110"/>
      <c r="E3" s="110"/>
      <c r="F3" s="110"/>
      <c r="G3" s="110"/>
      <c r="H3" s="110"/>
      <c r="I3" s="110"/>
      <c r="J3" s="110"/>
      <c r="K3" s="110"/>
      <c r="L3" s="21"/>
      <c r="AT3" s="18" t="s">
        <v>82</v>
      </c>
    </row>
    <row r="4" spans="1:46" s="1" customFormat="1" ht="24.95" customHeight="1">
      <c r="B4" s="21"/>
      <c r="D4" s="111" t="s">
        <v>103</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75" t="str">
        <f>'Rekapitulace stavby'!K6</f>
        <v>Oprava propustků na trati Suchdol nad Odrou - Nový Jičín</v>
      </c>
      <c r="F7" s="376"/>
      <c r="G7" s="376"/>
      <c r="H7" s="376"/>
      <c r="L7" s="21"/>
    </row>
    <row r="8" spans="1:46" s="1" customFormat="1" ht="12" customHeight="1">
      <c r="B8" s="21"/>
      <c r="D8" s="113" t="s">
        <v>104</v>
      </c>
      <c r="L8" s="21"/>
    </row>
    <row r="9" spans="1:46" s="2" customFormat="1" ht="16.5" customHeight="1">
      <c r="A9" s="35"/>
      <c r="B9" s="40"/>
      <c r="C9" s="35"/>
      <c r="D9" s="35"/>
      <c r="E9" s="375" t="s">
        <v>1302</v>
      </c>
      <c r="F9" s="377"/>
      <c r="G9" s="377"/>
      <c r="H9" s="377"/>
      <c r="I9" s="35"/>
      <c r="J9" s="35"/>
      <c r="K9" s="35"/>
      <c r="L9" s="114"/>
      <c r="S9" s="35"/>
      <c r="T9" s="35"/>
      <c r="U9" s="35"/>
      <c r="V9" s="35"/>
      <c r="W9" s="35"/>
      <c r="X9" s="35"/>
      <c r="Y9" s="35"/>
      <c r="Z9" s="35"/>
      <c r="AA9" s="35"/>
      <c r="AB9" s="35"/>
      <c r="AC9" s="35"/>
      <c r="AD9" s="35"/>
      <c r="AE9" s="35"/>
    </row>
    <row r="10" spans="1:46" s="2" customFormat="1" ht="12" customHeight="1">
      <c r="A10" s="35"/>
      <c r="B10" s="40"/>
      <c r="C10" s="35"/>
      <c r="D10" s="113" t="s">
        <v>106</v>
      </c>
      <c r="E10" s="35"/>
      <c r="F10" s="35"/>
      <c r="G10" s="35"/>
      <c r="H10" s="35"/>
      <c r="I10" s="35"/>
      <c r="J10" s="35"/>
      <c r="K10" s="35"/>
      <c r="L10" s="114"/>
      <c r="S10" s="35"/>
      <c r="T10" s="35"/>
      <c r="U10" s="35"/>
      <c r="V10" s="35"/>
      <c r="W10" s="35"/>
      <c r="X10" s="35"/>
      <c r="Y10" s="35"/>
      <c r="Z10" s="35"/>
      <c r="AA10" s="35"/>
      <c r="AB10" s="35"/>
      <c r="AC10" s="35"/>
      <c r="AD10" s="35"/>
      <c r="AE10" s="35"/>
    </row>
    <row r="11" spans="1:46" s="2" customFormat="1" ht="16.5" customHeight="1">
      <c r="A11" s="35"/>
      <c r="B11" s="40"/>
      <c r="C11" s="35"/>
      <c r="D11" s="35"/>
      <c r="E11" s="378" t="s">
        <v>1621</v>
      </c>
      <c r="F11" s="377"/>
      <c r="G11" s="377"/>
      <c r="H11" s="377"/>
      <c r="I11" s="35"/>
      <c r="J11" s="35"/>
      <c r="K11" s="35"/>
      <c r="L11" s="114"/>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114"/>
      <c r="S12" s="35"/>
      <c r="T12" s="35"/>
      <c r="U12" s="35"/>
      <c r="V12" s="35"/>
      <c r="W12" s="35"/>
      <c r="X12" s="35"/>
      <c r="Y12" s="35"/>
      <c r="Z12" s="35"/>
      <c r="AA12" s="35"/>
      <c r="AB12" s="35"/>
      <c r="AC12" s="35"/>
      <c r="AD12" s="35"/>
      <c r="AE12" s="35"/>
    </row>
    <row r="13" spans="1:46" s="2" customFormat="1" ht="12" customHeight="1">
      <c r="A13" s="35"/>
      <c r="B13" s="40"/>
      <c r="C13" s="35"/>
      <c r="D13" s="113" t="s">
        <v>18</v>
      </c>
      <c r="E13" s="35"/>
      <c r="F13" s="104" t="s">
        <v>19</v>
      </c>
      <c r="G13" s="35"/>
      <c r="H13" s="35"/>
      <c r="I13" s="113" t="s">
        <v>20</v>
      </c>
      <c r="J13" s="104" t="s">
        <v>19</v>
      </c>
      <c r="K13" s="35"/>
      <c r="L13" s="114"/>
      <c r="S13" s="35"/>
      <c r="T13" s="35"/>
      <c r="U13" s="35"/>
      <c r="V13" s="35"/>
      <c r="W13" s="35"/>
      <c r="X13" s="35"/>
      <c r="Y13" s="35"/>
      <c r="Z13" s="35"/>
      <c r="AA13" s="35"/>
      <c r="AB13" s="35"/>
      <c r="AC13" s="35"/>
      <c r="AD13" s="35"/>
      <c r="AE13" s="35"/>
    </row>
    <row r="14" spans="1:46" s="2" customFormat="1" ht="12" customHeight="1">
      <c r="A14" s="35"/>
      <c r="B14" s="40"/>
      <c r="C14" s="35"/>
      <c r="D14" s="113" t="s">
        <v>21</v>
      </c>
      <c r="E14" s="35"/>
      <c r="F14" s="104" t="s">
        <v>22</v>
      </c>
      <c r="G14" s="35"/>
      <c r="H14" s="35"/>
      <c r="I14" s="113" t="s">
        <v>23</v>
      </c>
      <c r="J14" s="115" t="str">
        <f>'Rekapitulace stavby'!AN8</f>
        <v>13. 2. 2023</v>
      </c>
      <c r="K14" s="35"/>
      <c r="L14" s="114"/>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114"/>
      <c r="S15" s="35"/>
      <c r="T15" s="35"/>
      <c r="U15" s="35"/>
      <c r="V15" s="35"/>
      <c r="W15" s="35"/>
      <c r="X15" s="35"/>
      <c r="Y15" s="35"/>
      <c r="Z15" s="35"/>
      <c r="AA15" s="35"/>
      <c r="AB15" s="35"/>
      <c r="AC15" s="35"/>
      <c r="AD15" s="35"/>
      <c r="AE15" s="35"/>
    </row>
    <row r="16" spans="1:46" s="2" customFormat="1" ht="12" customHeight="1">
      <c r="A16" s="35"/>
      <c r="B16" s="40"/>
      <c r="C16" s="35"/>
      <c r="D16" s="113" t="s">
        <v>25</v>
      </c>
      <c r="E16" s="35"/>
      <c r="F16" s="35"/>
      <c r="G16" s="35"/>
      <c r="H16" s="35"/>
      <c r="I16" s="113" t="s">
        <v>26</v>
      </c>
      <c r="J16" s="104" t="s">
        <v>27</v>
      </c>
      <c r="K16" s="35"/>
      <c r="L16" s="114"/>
      <c r="S16" s="35"/>
      <c r="T16" s="35"/>
      <c r="U16" s="35"/>
      <c r="V16" s="35"/>
      <c r="W16" s="35"/>
      <c r="X16" s="35"/>
      <c r="Y16" s="35"/>
      <c r="Z16" s="35"/>
      <c r="AA16" s="35"/>
      <c r="AB16" s="35"/>
      <c r="AC16" s="35"/>
      <c r="AD16" s="35"/>
      <c r="AE16" s="35"/>
    </row>
    <row r="17" spans="1:31" s="2" customFormat="1" ht="18" customHeight="1">
      <c r="A17" s="35"/>
      <c r="B17" s="40"/>
      <c r="C17" s="35"/>
      <c r="D17" s="35"/>
      <c r="E17" s="104" t="s">
        <v>28</v>
      </c>
      <c r="F17" s="35"/>
      <c r="G17" s="35"/>
      <c r="H17" s="35"/>
      <c r="I17" s="113" t="s">
        <v>29</v>
      </c>
      <c r="J17" s="104" t="s">
        <v>30</v>
      </c>
      <c r="K17" s="35"/>
      <c r="L17" s="114"/>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114"/>
      <c r="S18" s="35"/>
      <c r="T18" s="35"/>
      <c r="U18" s="35"/>
      <c r="V18" s="35"/>
      <c r="W18" s="35"/>
      <c r="X18" s="35"/>
      <c r="Y18" s="35"/>
      <c r="Z18" s="35"/>
      <c r="AA18" s="35"/>
      <c r="AB18" s="35"/>
      <c r="AC18" s="35"/>
      <c r="AD18" s="35"/>
      <c r="AE18" s="35"/>
    </row>
    <row r="19" spans="1:31" s="2" customFormat="1" ht="12" customHeight="1">
      <c r="A19" s="35"/>
      <c r="B19" s="40"/>
      <c r="C19" s="35"/>
      <c r="D19" s="113" t="s">
        <v>31</v>
      </c>
      <c r="E19" s="35"/>
      <c r="F19" s="35"/>
      <c r="G19" s="35"/>
      <c r="H19" s="35"/>
      <c r="I19" s="113" t="s">
        <v>26</v>
      </c>
      <c r="J19" s="31" t="str">
        <f>'Rekapitulace stavby'!AN13</f>
        <v>Vyplň údaj</v>
      </c>
      <c r="K19" s="35"/>
      <c r="L19" s="114"/>
      <c r="S19" s="35"/>
      <c r="T19" s="35"/>
      <c r="U19" s="35"/>
      <c r="V19" s="35"/>
      <c r="W19" s="35"/>
      <c r="X19" s="35"/>
      <c r="Y19" s="35"/>
      <c r="Z19" s="35"/>
      <c r="AA19" s="35"/>
      <c r="AB19" s="35"/>
      <c r="AC19" s="35"/>
      <c r="AD19" s="35"/>
      <c r="AE19" s="35"/>
    </row>
    <row r="20" spans="1:31" s="2" customFormat="1" ht="18" customHeight="1">
      <c r="A20" s="35"/>
      <c r="B20" s="40"/>
      <c r="C20" s="35"/>
      <c r="D20" s="35"/>
      <c r="E20" s="379" t="str">
        <f>'Rekapitulace stavby'!E14</f>
        <v>Vyplň údaj</v>
      </c>
      <c r="F20" s="380"/>
      <c r="G20" s="380"/>
      <c r="H20" s="380"/>
      <c r="I20" s="113" t="s">
        <v>29</v>
      </c>
      <c r="J20" s="31" t="str">
        <f>'Rekapitulace stavby'!AN14</f>
        <v>Vyplň údaj</v>
      </c>
      <c r="K20" s="35"/>
      <c r="L20" s="114"/>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114"/>
      <c r="S21" s="35"/>
      <c r="T21" s="35"/>
      <c r="U21" s="35"/>
      <c r="V21" s="35"/>
      <c r="W21" s="35"/>
      <c r="X21" s="35"/>
      <c r="Y21" s="35"/>
      <c r="Z21" s="35"/>
      <c r="AA21" s="35"/>
      <c r="AB21" s="35"/>
      <c r="AC21" s="35"/>
      <c r="AD21" s="35"/>
      <c r="AE21" s="35"/>
    </row>
    <row r="22" spans="1:31" s="2" customFormat="1" ht="12" customHeight="1">
      <c r="A22" s="35"/>
      <c r="B22" s="40"/>
      <c r="C22" s="35"/>
      <c r="D22" s="113" t="s">
        <v>33</v>
      </c>
      <c r="E22" s="35"/>
      <c r="F22" s="35"/>
      <c r="G22" s="35"/>
      <c r="H22" s="35"/>
      <c r="I22" s="113" t="s">
        <v>26</v>
      </c>
      <c r="J22" s="104" t="str">
        <f>IF('Rekapitulace stavby'!AN16="","",'Rekapitulace stavby'!AN16)</f>
        <v/>
      </c>
      <c r="K22" s="35"/>
      <c r="L22" s="114"/>
      <c r="S22" s="35"/>
      <c r="T22" s="35"/>
      <c r="U22" s="35"/>
      <c r="V22" s="35"/>
      <c r="W22" s="35"/>
      <c r="X22" s="35"/>
      <c r="Y22" s="35"/>
      <c r="Z22" s="35"/>
      <c r="AA22" s="35"/>
      <c r="AB22" s="35"/>
      <c r="AC22" s="35"/>
      <c r="AD22" s="35"/>
      <c r="AE22" s="35"/>
    </row>
    <row r="23" spans="1:31" s="2" customFormat="1" ht="18" customHeight="1">
      <c r="A23" s="35"/>
      <c r="B23" s="40"/>
      <c r="C23" s="35"/>
      <c r="D23" s="35"/>
      <c r="E23" s="104" t="str">
        <f>IF('Rekapitulace stavby'!E17="","",'Rekapitulace stavby'!E17)</f>
        <v xml:space="preserve"> </v>
      </c>
      <c r="F23" s="35"/>
      <c r="G23" s="35"/>
      <c r="H23" s="35"/>
      <c r="I23" s="113" t="s">
        <v>29</v>
      </c>
      <c r="J23" s="104" t="str">
        <f>IF('Rekapitulace stavby'!AN17="","",'Rekapitulace stavby'!AN17)</f>
        <v/>
      </c>
      <c r="K23" s="35"/>
      <c r="L23" s="114"/>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114"/>
      <c r="S24" s="35"/>
      <c r="T24" s="35"/>
      <c r="U24" s="35"/>
      <c r="V24" s="35"/>
      <c r="W24" s="35"/>
      <c r="X24" s="35"/>
      <c r="Y24" s="35"/>
      <c r="Z24" s="35"/>
      <c r="AA24" s="35"/>
      <c r="AB24" s="35"/>
      <c r="AC24" s="35"/>
      <c r="AD24" s="35"/>
      <c r="AE24" s="35"/>
    </row>
    <row r="25" spans="1:31" s="2" customFormat="1" ht="12" customHeight="1">
      <c r="A25" s="35"/>
      <c r="B25" s="40"/>
      <c r="C25" s="35"/>
      <c r="D25" s="113" t="s">
        <v>36</v>
      </c>
      <c r="E25" s="35"/>
      <c r="F25" s="35"/>
      <c r="G25" s="35"/>
      <c r="H25" s="35"/>
      <c r="I25" s="113" t="s">
        <v>26</v>
      </c>
      <c r="J25" s="104" t="str">
        <f>IF('Rekapitulace stavby'!AN19="","",'Rekapitulace stavby'!AN19)</f>
        <v/>
      </c>
      <c r="K25" s="35"/>
      <c r="L25" s="114"/>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3" t="s">
        <v>29</v>
      </c>
      <c r="J26" s="104" t="str">
        <f>IF('Rekapitulace stavby'!AN20="","",'Rekapitulace stavby'!AN20)</f>
        <v/>
      </c>
      <c r="K26" s="35"/>
      <c r="L26" s="114"/>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114"/>
      <c r="S27" s="35"/>
      <c r="T27" s="35"/>
      <c r="U27" s="35"/>
      <c r="V27" s="35"/>
      <c r="W27" s="35"/>
      <c r="X27" s="35"/>
      <c r="Y27" s="35"/>
      <c r="Z27" s="35"/>
      <c r="AA27" s="35"/>
      <c r="AB27" s="35"/>
      <c r="AC27" s="35"/>
      <c r="AD27" s="35"/>
      <c r="AE27" s="35"/>
    </row>
    <row r="28" spans="1:31" s="2" customFormat="1" ht="12" customHeight="1">
      <c r="A28" s="35"/>
      <c r="B28" s="40"/>
      <c r="C28" s="35"/>
      <c r="D28" s="113" t="s">
        <v>37</v>
      </c>
      <c r="E28" s="35"/>
      <c r="F28" s="35"/>
      <c r="G28" s="35"/>
      <c r="H28" s="35"/>
      <c r="I28" s="35"/>
      <c r="J28" s="35"/>
      <c r="K28" s="35"/>
      <c r="L28" s="114"/>
      <c r="S28" s="35"/>
      <c r="T28" s="35"/>
      <c r="U28" s="35"/>
      <c r="V28" s="35"/>
      <c r="W28" s="35"/>
      <c r="X28" s="35"/>
      <c r="Y28" s="35"/>
      <c r="Z28" s="35"/>
      <c r="AA28" s="35"/>
      <c r="AB28" s="35"/>
      <c r="AC28" s="35"/>
      <c r="AD28" s="35"/>
      <c r="AE28" s="35"/>
    </row>
    <row r="29" spans="1:31" s="8" customFormat="1" ht="71.25" customHeight="1">
      <c r="A29" s="116"/>
      <c r="B29" s="117"/>
      <c r="C29" s="116"/>
      <c r="D29" s="116"/>
      <c r="E29" s="381" t="s">
        <v>38</v>
      </c>
      <c r="F29" s="381"/>
      <c r="G29" s="381"/>
      <c r="H29" s="381"/>
      <c r="I29" s="116"/>
      <c r="J29" s="116"/>
      <c r="K29" s="116"/>
      <c r="L29" s="118"/>
      <c r="S29" s="116"/>
      <c r="T29" s="116"/>
      <c r="U29" s="116"/>
      <c r="V29" s="116"/>
      <c r="W29" s="116"/>
      <c r="X29" s="116"/>
      <c r="Y29" s="116"/>
      <c r="Z29" s="116"/>
      <c r="AA29" s="116"/>
      <c r="AB29" s="116"/>
      <c r="AC29" s="116"/>
      <c r="AD29" s="116"/>
      <c r="AE29" s="116"/>
    </row>
    <row r="30" spans="1:31" s="2" customFormat="1" ht="6.95" customHeight="1">
      <c r="A30" s="35"/>
      <c r="B30" s="40"/>
      <c r="C30" s="35"/>
      <c r="D30" s="35"/>
      <c r="E30" s="35"/>
      <c r="F30" s="35"/>
      <c r="G30" s="35"/>
      <c r="H30" s="35"/>
      <c r="I30" s="35"/>
      <c r="J30" s="35"/>
      <c r="K30" s="35"/>
      <c r="L30" s="114"/>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114"/>
      <c r="S31" s="35"/>
      <c r="T31" s="35"/>
      <c r="U31" s="35"/>
      <c r="V31" s="35"/>
      <c r="W31" s="35"/>
      <c r="X31" s="35"/>
      <c r="Y31" s="35"/>
      <c r="Z31" s="35"/>
      <c r="AA31" s="35"/>
      <c r="AB31" s="35"/>
      <c r="AC31" s="35"/>
      <c r="AD31" s="35"/>
      <c r="AE31" s="35"/>
    </row>
    <row r="32" spans="1:31" s="2" customFormat="1" ht="25.35" customHeight="1">
      <c r="A32" s="35"/>
      <c r="B32" s="40"/>
      <c r="C32" s="35"/>
      <c r="D32" s="120" t="s">
        <v>39</v>
      </c>
      <c r="E32" s="35"/>
      <c r="F32" s="35"/>
      <c r="G32" s="35"/>
      <c r="H32" s="35"/>
      <c r="I32" s="35"/>
      <c r="J32" s="121">
        <f>ROUND(J88, 2)</f>
        <v>0</v>
      </c>
      <c r="K32" s="35"/>
      <c r="L32" s="114"/>
      <c r="S32" s="35"/>
      <c r="T32" s="35"/>
      <c r="U32" s="35"/>
      <c r="V32" s="35"/>
      <c r="W32" s="35"/>
      <c r="X32" s="35"/>
      <c r="Y32" s="35"/>
      <c r="Z32" s="35"/>
      <c r="AA32" s="35"/>
      <c r="AB32" s="35"/>
      <c r="AC32" s="35"/>
      <c r="AD32" s="35"/>
      <c r="AE32" s="35"/>
    </row>
    <row r="33" spans="1:31" s="2" customFormat="1" ht="6.95" customHeight="1">
      <c r="A33" s="35"/>
      <c r="B33" s="40"/>
      <c r="C33" s="35"/>
      <c r="D33" s="119"/>
      <c r="E33" s="119"/>
      <c r="F33" s="119"/>
      <c r="G33" s="119"/>
      <c r="H33" s="119"/>
      <c r="I33" s="119"/>
      <c r="J33" s="119"/>
      <c r="K33" s="119"/>
      <c r="L33" s="114"/>
      <c r="S33" s="35"/>
      <c r="T33" s="35"/>
      <c r="U33" s="35"/>
      <c r="V33" s="35"/>
      <c r="W33" s="35"/>
      <c r="X33" s="35"/>
      <c r="Y33" s="35"/>
      <c r="Z33" s="35"/>
      <c r="AA33" s="35"/>
      <c r="AB33" s="35"/>
      <c r="AC33" s="35"/>
      <c r="AD33" s="35"/>
      <c r="AE33" s="35"/>
    </row>
    <row r="34" spans="1:31" s="2" customFormat="1" ht="14.45" customHeight="1">
      <c r="A34" s="35"/>
      <c r="B34" s="40"/>
      <c r="C34" s="35"/>
      <c r="D34" s="35"/>
      <c r="E34" s="35"/>
      <c r="F34" s="122" t="s">
        <v>41</v>
      </c>
      <c r="G34" s="35"/>
      <c r="H34" s="35"/>
      <c r="I34" s="122" t="s">
        <v>40</v>
      </c>
      <c r="J34" s="122" t="s">
        <v>42</v>
      </c>
      <c r="K34" s="35"/>
      <c r="L34" s="114"/>
      <c r="S34" s="35"/>
      <c r="T34" s="35"/>
      <c r="U34" s="35"/>
      <c r="V34" s="35"/>
      <c r="W34" s="35"/>
      <c r="X34" s="35"/>
      <c r="Y34" s="35"/>
      <c r="Z34" s="35"/>
      <c r="AA34" s="35"/>
      <c r="AB34" s="35"/>
      <c r="AC34" s="35"/>
      <c r="AD34" s="35"/>
      <c r="AE34" s="35"/>
    </row>
    <row r="35" spans="1:31" s="2" customFormat="1" ht="14.45" customHeight="1">
      <c r="A35" s="35"/>
      <c r="B35" s="40"/>
      <c r="C35" s="35"/>
      <c r="D35" s="123" t="s">
        <v>43</v>
      </c>
      <c r="E35" s="113" t="s">
        <v>44</v>
      </c>
      <c r="F35" s="124">
        <f>ROUND((SUM(BE88:BE189)),  2)</f>
        <v>0</v>
      </c>
      <c r="G35" s="35"/>
      <c r="H35" s="35"/>
      <c r="I35" s="125">
        <v>0.21</v>
      </c>
      <c r="J35" s="124">
        <f>ROUND(((SUM(BE88:BE189))*I35),  2)</f>
        <v>0</v>
      </c>
      <c r="K35" s="35"/>
      <c r="L35" s="114"/>
      <c r="S35" s="35"/>
      <c r="T35" s="35"/>
      <c r="U35" s="35"/>
      <c r="V35" s="35"/>
      <c r="W35" s="35"/>
      <c r="X35" s="35"/>
      <c r="Y35" s="35"/>
      <c r="Z35" s="35"/>
      <c r="AA35" s="35"/>
      <c r="AB35" s="35"/>
      <c r="AC35" s="35"/>
      <c r="AD35" s="35"/>
      <c r="AE35" s="35"/>
    </row>
    <row r="36" spans="1:31" s="2" customFormat="1" ht="14.45" customHeight="1">
      <c r="A36" s="35"/>
      <c r="B36" s="40"/>
      <c r="C36" s="35"/>
      <c r="D36" s="35"/>
      <c r="E36" s="113" t="s">
        <v>45</v>
      </c>
      <c r="F36" s="124">
        <f>ROUND((SUM(BF88:BF189)),  2)</f>
        <v>0</v>
      </c>
      <c r="G36" s="35"/>
      <c r="H36" s="35"/>
      <c r="I36" s="125">
        <v>0.15</v>
      </c>
      <c r="J36" s="124">
        <f>ROUND(((SUM(BF88:BF189))*I36),  2)</f>
        <v>0</v>
      </c>
      <c r="K36" s="35"/>
      <c r="L36" s="114"/>
      <c r="S36" s="35"/>
      <c r="T36" s="35"/>
      <c r="U36" s="35"/>
      <c r="V36" s="35"/>
      <c r="W36" s="35"/>
      <c r="X36" s="35"/>
      <c r="Y36" s="35"/>
      <c r="Z36" s="35"/>
      <c r="AA36" s="35"/>
      <c r="AB36" s="35"/>
      <c r="AC36" s="35"/>
      <c r="AD36" s="35"/>
      <c r="AE36" s="35"/>
    </row>
    <row r="37" spans="1:31" s="2" customFormat="1" ht="14.45" hidden="1" customHeight="1">
      <c r="A37" s="35"/>
      <c r="B37" s="40"/>
      <c r="C37" s="35"/>
      <c r="D37" s="35"/>
      <c r="E37" s="113" t="s">
        <v>46</v>
      </c>
      <c r="F37" s="124">
        <f>ROUND((SUM(BG88:BG189)),  2)</f>
        <v>0</v>
      </c>
      <c r="G37" s="35"/>
      <c r="H37" s="35"/>
      <c r="I37" s="125">
        <v>0.21</v>
      </c>
      <c r="J37" s="124">
        <f>0</f>
        <v>0</v>
      </c>
      <c r="K37" s="35"/>
      <c r="L37" s="114"/>
      <c r="S37" s="35"/>
      <c r="T37" s="35"/>
      <c r="U37" s="35"/>
      <c r="V37" s="35"/>
      <c r="W37" s="35"/>
      <c r="X37" s="35"/>
      <c r="Y37" s="35"/>
      <c r="Z37" s="35"/>
      <c r="AA37" s="35"/>
      <c r="AB37" s="35"/>
      <c r="AC37" s="35"/>
      <c r="AD37" s="35"/>
      <c r="AE37" s="35"/>
    </row>
    <row r="38" spans="1:31" s="2" customFormat="1" ht="14.45" hidden="1" customHeight="1">
      <c r="A38" s="35"/>
      <c r="B38" s="40"/>
      <c r="C38" s="35"/>
      <c r="D38" s="35"/>
      <c r="E38" s="113" t="s">
        <v>47</v>
      </c>
      <c r="F38" s="124">
        <f>ROUND((SUM(BH88:BH189)),  2)</f>
        <v>0</v>
      </c>
      <c r="G38" s="35"/>
      <c r="H38" s="35"/>
      <c r="I38" s="125">
        <v>0.15</v>
      </c>
      <c r="J38" s="124">
        <f>0</f>
        <v>0</v>
      </c>
      <c r="K38" s="35"/>
      <c r="L38" s="114"/>
      <c r="S38" s="35"/>
      <c r="T38" s="35"/>
      <c r="U38" s="35"/>
      <c r="V38" s="35"/>
      <c r="W38" s="35"/>
      <c r="X38" s="35"/>
      <c r="Y38" s="35"/>
      <c r="Z38" s="35"/>
      <c r="AA38" s="35"/>
      <c r="AB38" s="35"/>
      <c r="AC38" s="35"/>
      <c r="AD38" s="35"/>
      <c r="AE38" s="35"/>
    </row>
    <row r="39" spans="1:31" s="2" customFormat="1" ht="14.45" hidden="1" customHeight="1">
      <c r="A39" s="35"/>
      <c r="B39" s="40"/>
      <c r="C39" s="35"/>
      <c r="D39" s="35"/>
      <c r="E39" s="113" t="s">
        <v>48</v>
      </c>
      <c r="F39" s="124">
        <f>ROUND((SUM(BI88:BI189)),  2)</f>
        <v>0</v>
      </c>
      <c r="G39" s="35"/>
      <c r="H39" s="35"/>
      <c r="I39" s="125">
        <v>0</v>
      </c>
      <c r="J39" s="124">
        <f>0</f>
        <v>0</v>
      </c>
      <c r="K39" s="35"/>
      <c r="L39" s="114"/>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114"/>
      <c r="S40" s="35"/>
      <c r="T40" s="35"/>
      <c r="U40" s="35"/>
      <c r="V40" s="35"/>
      <c r="W40" s="35"/>
      <c r="X40" s="35"/>
      <c r="Y40" s="35"/>
      <c r="Z40" s="35"/>
      <c r="AA40" s="35"/>
      <c r="AB40" s="35"/>
      <c r="AC40" s="35"/>
      <c r="AD40" s="35"/>
      <c r="AE40" s="35"/>
    </row>
    <row r="41" spans="1:31" s="2" customFormat="1" ht="25.35" customHeight="1">
      <c r="A41" s="35"/>
      <c r="B41" s="40"/>
      <c r="C41" s="126"/>
      <c r="D41" s="127" t="s">
        <v>49</v>
      </c>
      <c r="E41" s="128"/>
      <c r="F41" s="128"/>
      <c r="G41" s="129" t="s">
        <v>50</v>
      </c>
      <c r="H41" s="130" t="s">
        <v>51</v>
      </c>
      <c r="I41" s="128"/>
      <c r="J41" s="131">
        <f>SUM(J32:J39)</f>
        <v>0</v>
      </c>
      <c r="K41" s="132"/>
      <c r="L41" s="114"/>
      <c r="S41" s="35"/>
      <c r="T41" s="35"/>
      <c r="U41" s="35"/>
      <c r="V41" s="35"/>
      <c r="W41" s="35"/>
      <c r="X41" s="35"/>
      <c r="Y41" s="35"/>
      <c r="Z41" s="35"/>
      <c r="AA41" s="35"/>
      <c r="AB41" s="35"/>
      <c r="AC41" s="35"/>
      <c r="AD41" s="35"/>
      <c r="AE41" s="35"/>
    </row>
    <row r="42" spans="1:31" s="2" customFormat="1" ht="14.45" customHeight="1">
      <c r="A42" s="35"/>
      <c r="B42" s="133"/>
      <c r="C42" s="134"/>
      <c r="D42" s="134"/>
      <c r="E42" s="134"/>
      <c r="F42" s="134"/>
      <c r="G42" s="134"/>
      <c r="H42" s="134"/>
      <c r="I42" s="134"/>
      <c r="J42" s="134"/>
      <c r="K42" s="134"/>
      <c r="L42" s="114"/>
      <c r="S42" s="35"/>
      <c r="T42" s="35"/>
      <c r="U42" s="35"/>
      <c r="V42" s="35"/>
      <c r="W42" s="35"/>
      <c r="X42" s="35"/>
      <c r="Y42" s="35"/>
      <c r="Z42" s="35"/>
      <c r="AA42" s="35"/>
      <c r="AB42" s="35"/>
      <c r="AC42" s="35"/>
      <c r="AD42" s="35"/>
      <c r="AE42" s="35"/>
    </row>
    <row r="46" spans="1:31" s="2" customFormat="1" ht="6.95" customHeight="1">
      <c r="A46" s="35"/>
      <c r="B46" s="135"/>
      <c r="C46" s="136"/>
      <c r="D46" s="136"/>
      <c r="E46" s="136"/>
      <c r="F46" s="136"/>
      <c r="G46" s="136"/>
      <c r="H46" s="136"/>
      <c r="I46" s="136"/>
      <c r="J46" s="136"/>
      <c r="K46" s="136"/>
      <c r="L46" s="114"/>
      <c r="S46" s="35"/>
      <c r="T46" s="35"/>
      <c r="U46" s="35"/>
      <c r="V46" s="35"/>
      <c r="W46" s="35"/>
      <c r="X46" s="35"/>
      <c r="Y46" s="35"/>
      <c r="Z46" s="35"/>
      <c r="AA46" s="35"/>
      <c r="AB46" s="35"/>
      <c r="AC46" s="35"/>
      <c r="AD46" s="35"/>
      <c r="AE46" s="35"/>
    </row>
    <row r="47" spans="1:31" s="2" customFormat="1" ht="24.95" customHeight="1">
      <c r="A47" s="35"/>
      <c r="B47" s="36"/>
      <c r="C47" s="24" t="s">
        <v>108</v>
      </c>
      <c r="D47" s="37"/>
      <c r="E47" s="37"/>
      <c r="F47" s="37"/>
      <c r="G47" s="37"/>
      <c r="H47" s="37"/>
      <c r="I47" s="37"/>
      <c r="J47" s="37"/>
      <c r="K47" s="37"/>
      <c r="L47" s="114"/>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37"/>
      <c r="J48" s="37"/>
      <c r="K48" s="37"/>
      <c r="L48" s="114"/>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37"/>
      <c r="J49" s="37"/>
      <c r="K49" s="37"/>
      <c r="L49" s="114"/>
      <c r="S49" s="35"/>
      <c r="T49" s="35"/>
      <c r="U49" s="35"/>
      <c r="V49" s="35"/>
      <c r="W49" s="35"/>
      <c r="X49" s="35"/>
      <c r="Y49" s="35"/>
      <c r="Z49" s="35"/>
      <c r="AA49" s="35"/>
      <c r="AB49" s="35"/>
      <c r="AC49" s="35"/>
      <c r="AD49" s="35"/>
      <c r="AE49" s="35"/>
    </row>
    <row r="50" spans="1:47" s="2" customFormat="1" ht="16.5" customHeight="1">
      <c r="A50" s="35"/>
      <c r="B50" s="36"/>
      <c r="C50" s="37"/>
      <c r="D50" s="37"/>
      <c r="E50" s="382" t="str">
        <f>E7</f>
        <v>Oprava propustků na trati Suchdol nad Odrou - Nový Jičín</v>
      </c>
      <c r="F50" s="383"/>
      <c r="G50" s="383"/>
      <c r="H50" s="383"/>
      <c r="I50" s="37"/>
      <c r="J50" s="37"/>
      <c r="K50" s="37"/>
      <c r="L50" s="114"/>
      <c r="S50" s="35"/>
      <c r="T50" s="35"/>
      <c r="U50" s="35"/>
      <c r="V50" s="35"/>
      <c r="W50" s="35"/>
      <c r="X50" s="35"/>
      <c r="Y50" s="35"/>
      <c r="Z50" s="35"/>
      <c r="AA50" s="35"/>
      <c r="AB50" s="35"/>
      <c r="AC50" s="35"/>
      <c r="AD50" s="35"/>
      <c r="AE50" s="35"/>
    </row>
    <row r="51" spans="1:47" s="1" customFormat="1" ht="12" customHeight="1">
      <c r="B51" s="22"/>
      <c r="C51" s="30" t="s">
        <v>104</v>
      </c>
      <c r="D51" s="23"/>
      <c r="E51" s="23"/>
      <c r="F51" s="23"/>
      <c r="G51" s="23"/>
      <c r="H51" s="23"/>
      <c r="I51" s="23"/>
      <c r="J51" s="23"/>
      <c r="K51" s="23"/>
      <c r="L51" s="21"/>
    </row>
    <row r="52" spans="1:47" s="2" customFormat="1" ht="16.5" customHeight="1">
      <c r="A52" s="35"/>
      <c r="B52" s="36"/>
      <c r="C52" s="37"/>
      <c r="D52" s="37"/>
      <c r="E52" s="382" t="s">
        <v>1302</v>
      </c>
      <c r="F52" s="384"/>
      <c r="G52" s="384"/>
      <c r="H52" s="384"/>
      <c r="I52" s="37"/>
      <c r="J52" s="37"/>
      <c r="K52" s="37"/>
      <c r="L52" s="114"/>
      <c r="S52" s="35"/>
      <c r="T52" s="35"/>
      <c r="U52" s="35"/>
      <c r="V52" s="35"/>
      <c r="W52" s="35"/>
      <c r="X52" s="35"/>
      <c r="Y52" s="35"/>
      <c r="Z52" s="35"/>
      <c r="AA52" s="35"/>
      <c r="AB52" s="35"/>
      <c r="AC52" s="35"/>
      <c r="AD52" s="35"/>
      <c r="AE52" s="35"/>
    </row>
    <row r="53" spans="1:47" s="2" customFormat="1" ht="12" customHeight="1">
      <c r="A53" s="35"/>
      <c r="B53" s="36"/>
      <c r="C53" s="30" t="s">
        <v>106</v>
      </c>
      <c r="D53" s="37"/>
      <c r="E53" s="37"/>
      <c r="F53" s="37"/>
      <c r="G53" s="37"/>
      <c r="H53" s="37"/>
      <c r="I53" s="37"/>
      <c r="J53" s="37"/>
      <c r="K53" s="37"/>
      <c r="L53" s="114"/>
      <c r="S53" s="35"/>
      <c r="T53" s="35"/>
      <c r="U53" s="35"/>
      <c r="V53" s="35"/>
      <c r="W53" s="35"/>
      <c r="X53" s="35"/>
      <c r="Y53" s="35"/>
      <c r="Z53" s="35"/>
      <c r="AA53" s="35"/>
      <c r="AB53" s="35"/>
      <c r="AC53" s="35"/>
      <c r="AD53" s="35"/>
      <c r="AE53" s="35"/>
    </row>
    <row r="54" spans="1:47" s="2" customFormat="1" ht="16.5" customHeight="1">
      <c r="A54" s="35"/>
      <c r="B54" s="36"/>
      <c r="C54" s="37"/>
      <c r="D54" s="37"/>
      <c r="E54" s="331" t="str">
        <f>E11</f>
        <v>SO 02.2 - Propustek v km 7,055 - svršek</v>
      </c>
      <c r="F54" s="384"/>
      <c r="G54" s="384"/>
      <c r="H54" s="384"/>
      <c r="I54" s="37"/>
      <c r="J54" s="37"/>
      <c r="K54" s="37"/>
      <c r="L54" s="114"/>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37"/>
      <c r="J55" s="37"/>
      <c r="K55" s="37"/>
      <c r="L55" s="114"/>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OŘ Ostrava</v>
      </c>
      <c r="G56" s="37"/>
      <c r="H56" s="37"/>
      <c r="I56" s="30" t="s">
        <v>23</v>
      </c>
      <c r="J56" s="60" t="str">
        <f>IF(J14="","",J14)</f>
        <v>13. 2. 2023</v>
      </c>
      <c r="K56" s="37"/>
      <c r="L56" s="114"/>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37"/>
      <c r="J57" s="37"/>
      <c r="K57" s="37"/>
      <c r="L57" s="114"/>
      <c r="S57" s="35"/>
      <c r="T57" s="35"/>
      <c r="U57" s="35"/>
      <c r="V57" s="35"/>
      <c r="W57" s="35"/>
      <c r="X57" s="35"/>
      <c r="Y57" s="35"/>
      <c r="Z57" s="35"/>
      <c r="AA57" s="35"/>
      <c r="AB57" s="35"/>
      <c r="AC57" s="35"/>
      <c r="AD57" s="35"/>
      <c r="AE57" s="35"/>
    </row>
    <row r="58" spans="1:47" s="2" customFormat="1" ht="15.2" customHeight="1">
      <c r="A58" s="35"/>
      <c r="B58" s="36"/>
      <c r="C58" s="30" t="s">
        <v>25</v>
      </c>
      <c r="D58" s="37"/>
      <c r="E58" s="37"/>
      <c r="F58" s="28" t="str">
        <f>E17</f>
        <v>Správa železnic, s.o. OŘ Ostrava</v>
      </c>
      <c r="G58" s="37"/>
      <c r="H58" s="37"/>
      <c r="I58" s="30" t="s">
        <v>33</v>
      </c>
      <c r="J58" s="33" t="str">
        <f>E23</f>
        <v xml:space="preserve"> </v>
      </c>
      <c r="K58" s="37"/>
      <c r="L58" s="114"/>
      <c r="S58" s="35"/>
      <c r="T58" s="35"/>
      <c r="U58" s="35"/>
      <c r="V58" s="35"/>
      <c r="W58" s="35"/>
      <c r="X58" s="35"/>
      <c r="Y58" s="35"/>
      <c r="Z58" s="35"/>
      <c r="AA58" s="35"/>
      <c r="AB58" s="35"/>
      <c r="AC58" s="35"/>
      <c r="AD58" s="35"/>
      <c r="AE58" s="35"/>
    </row>
    <row r="59" spans="1:47" s="2" customFormat="1" ht="15.2" customHeight="1">
      <c r="A59" s="35"/>
      <c r="B59" s="36"/>
      <c r="C59" s="30" t="s">
        <v>31</v>
      </c>
      <c r="D59" s="37"/>
      <c r="E59" s="37"/>
      <c r="F59" s="28" t="str">
        <f>IF(E20="","",E20)</f>
        <v>Vyplň údaj</v>
      </c>
      <c r="G59" s="37"/>
      <c r="H59" s="37"/>
      <c r="I59" s="30" t="s">
        <v>36</v>
      </c>
      <c r="J59" s="33" t="str">
        <f>E26</f>
        <v xml:space="preserve"> </v>
      </c>
      <c r="K59" s="37"/>
      <c r="L59" s="114"/>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37"/>
      <c r="J60" s="37"/>
      <c r="K60" s="37"/>
      <c r="L60" s="114"/>
      <c r="S60" s="35"/>
      <c r="T60" s="35"/>
      <c r="U60" s="35"/>
      <c r="V60" s="35"/>
      <c r="W60" s="35"/>
      <c r="X60" s="35"/>
      <c r="Y60" s="35"/>
      <c r="Z60" s="35"/>
      <c r="AA60" s="35"/>
      <c r="AB60" s="35"/>
      <c r="AC60" s="35"/>
      <c r="AD60" s="35"/>
      <c r="AE60" s="35"/>
    </row>
    <row r="61" spans="1:47" s="2" customFormat="1" ht="29.25" customHeight="1">
      <c r="A61" s="35"/>
      <c r="B61" s="36"/>
      <c r="C61" s="137" t="s">
        <v>109</v>
      </c>
      <c r="D61" s="138"/>
      <c r="E61" s="138"/>
      <c r="F61" s="138"/>
      <c r="G61" s="138"/>
      <c r="H61" s="138"/>
      <c r="I61" s="138"/>
      <c r="J61" s="139" t="s">
        <v>110</v>
      </c>
      <c r="K61" s="138"/>
      <c r="L61" s="114"/>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37"/>
      <c r="J62" s="37"/>
      <c r="K62" s="37"/>
      <c r="L62" s="114"/>
      <c r="S62" s="35"/>
      <c r="T62" s="35"/>
      <c r="U62" s="35"/>
      <c r="V62" s="35"/>
      <c r="W62" s="35"/>
      <c r="X62" s="35"/>
      <c r="Y62" s="35"/>
      <c r="Z62" s="35"/>
      <c r="AA62" s="35"/>
      <c r="AB62" s="35"/>
      <c r="AC62" s="35"/>
      <c r="AD62" s="35"/>
      <c r="AE62" s="35"/>
    </row>
    <row r="63" spans="1:47" s="2" customFormat="1" ht="22.9" customHeight="1">
      <c r="A63" s="35"/>
      <c r="B63" s="36"/>
      <c r="C63" s="140" t="s">
        <v>71</v>
      </c>
      <c r="D63" s="37"/>
      <c r="E63" s="37"/>
      <c r="F63" s="37"/>
      <c r="G63" s="37"/>
      <c r="H63" s="37"/>
      <c r="I63" s="37"/>
      <c r="J63" s="78">
        <f>J88</f>
        <v>0</v>
      </c>
      <c r="K63" s="37"/>
      <c r="L63" s="114"/>
      <c r="S63" s="35"/>
      <c r="T63" s="35"/>
      <c r="U63" s="35"/>
      <c r="V63" s="35"/>
      <c r="W63" s="35"/>
      <c r="X63" s="35"/>
      <c r="Y63" s="35"/>
      <c r="Z63" s="35"/>
      <c r="AA63" s="35"/>
      <c r="AB63" s="35"/>
      <c r="AC63" s="35"/>
      <c r="AD63" s="35"/>
      <c r="AE63" s="35"/>
      <c r="AU63" s="18" t="s">
        <v>111</v>
      </c>
    </row>
    <row r="64" spans="1:47" s="9" customFormat="1" ht="24.95" customHeight="1">
      <c r="B64" s="141"/>
      <c r="C64" s="142"/>
      <c r="D64" s="143" t="s">
        <v>112</v>
      </c>
      <c r="E64" s="144"/>
      <c r="F64" s="144"/>
      <c r="G64" s="144"/>
      <c r="H64" s="144"/>
      <c r="I64" s="144"/>
      <c r="J64" s="145">
        <f>J89</f>
        <v>0</v>
      </c>
      <c r="K64" s="142"/>
      <c r="L64" s="146"/>
    </row>
    <row r="65" spans="1:31" s="10" customFormat="1" ht="19.899999999999999" customHeight="1">
      <c r="B65" s="147"/>
      <c r="C65" s="98"/>
      <c r="D65" s="148" t="s">
        <v>1171</v>
      </c>
      <c r="E65" s="149"/>
      <c r="F65" s="149"/>
      <c r="G65" s="149"/>
      <c r="H65" s="149"/>
      <c r="I65" s="149"/>
      <c r="J65" s="150">
        <f>J90</f>
        <v>0</v>
      </c>
      <c r="K65" s="98"/>
      <c r="L65" s="151"/>
    </row>
    <row r="66" spans="1:31" s="9" customFormat="1" ht="24.95" customHeight="1">
      <c r="B66" s="141"/>
      <c r="C66" s="142"/>
      <c r="D66" s="143" t="s">
        <v>1172</v>
      </c>
      <c r="E66" s="144"/>
      <c r="F66" s="144"/>
      <c r="G66" s="144"/>
      <c r="H66" s="144"/>
      <c r="I66" s="144"/>
      <c r="J66" s="145">
        <f>J155</f>
        <v>0</v>
      </c>
      <c r="K66" s="142"/>
      <c r="L66" s="146"/>
    </row>
    <row r="67" spans="1:31" s="2" customFormat="1" ht="21.75" customHeight="1">
      <c r="A67" s="35"/>
      <c r="B67" s="36"/>
      <c r="C67" s="37"/>
      <c r="D67" s="37"/>
      <c r="E67" s="37"/>
      <c r="F67" s="37"/>
      <c r="G67" s="37"/>
      <c r="H67" s="37"/>
      <c r="I67" s="37"/>
      <c r="J67" s="37"/>
      <c r="K67" s="37"/>
      <c r="L67" s="114"/>
      <c r="S67" s="35"/>
      <c r="T67" s="35"/>
      <c r="U67" s="35"/>
      <c r="V67" s="35"/>
      <c r="W67" s="35"/>
      <c r="X67" s="35"/>
      <c r="Y67" s="35"/>
      <c r="Z67" s="35"/>
      <c r="AA67" s="35"/>
      <c r="AB67" s="35"/>
      <c r="AC67" s="35"/>
      <c r="AD67" s="35"/>
      <c r="AE67" s="35"/>
    </row>
    <row r="68" spans="1:31" s="2" customFormat="1" ht="6.95" customHeight="1">
      <c r="A68" s="35"/>
      <c r="B68" s="48"/>
      <c r="C68" s="49"/>
      <c r="D68" s="49"/>
      <c r="E68" s="49"/>
      <c r="F68" s="49"/>
      <c r="G68" s="49"/>
      <c r="H68" s="49"/>
      <c r="I68" s="49"/>
      <c r="J68" s="49"/>
      <c r="K68" s="49"/>
      <c r="L68" s="114"/>
      <c r="S68" s="35"/>
      <c r="T68" s="35"/>
      <c r="U68" s="35"/>
      <c r="V68" s="35"/>
      <c r="W68" s="35"/>
      <c r="X68" s="35"/>
      <c r="Y68" s="35"/>
      <c r="Z68" s="35"/>
      <c r="AA68" s="35"/>
      <c r="AB68" s="35"/>
      <c r="AC68" s="35"/>
      <c r="AD68" s="35"/>
      <c r="AE68" s="35"/>
    </row>
    <row r="72" spans="1:31" s="2" customFormat="1" ht="6.95" customHeight="1">
      <c r="A72" s="35"/>
      <c r="B72" s="50"/>
      <c r="C72" s="51"/>
      <c r="D72" s="51"/>
      <c r="E72" s="51"/>
      <c r="F72" s="51"/>
      <c r="G72" s="51"/>
      <c r="H72" s="51"/>
      <c r="I72" s="51"/>
      <c r="J72" s="51"/>
      <c r="K72" s="51"/>
      <c r="L72" s="114"/>
      <c r="S72" s="35"/>
      <c r="T72" s="35"/>
      <c r="U72" s="35"/>
      <c r="V72" s="35"/>
      <c r="W72" s="35"/>
      <c r="X72" s="35"/>
      <c r="Y72" s="35"/>
      <c r="Z72" s="35"/>
      <c r="AA72" s="35"/>
      <c r="AB72" s="35"/>
      <c r="AC72" s="35"/>
      <c r="AD72" s="35"/>
      <c r="AE72" s="35"/>
    </row>
    <row r="73" spans="1:31" s="2" customFormat="1" ht="24.95" customHeight="1">
      <c r="A73" s="35"/>
      <c r="B73" s="36"/>
      <c r="C73" s="24" t="s">
        <v>124</v>
      </c>
      <c r="D73" s="37"/>
      <c r="E73" s="37"/>
      <c r="F73" s="37"/>
      <c r="G73" s="37"/>
      <c r="H73" s="37"/>
      <c r="I73" s="37"/>
      <c r="J73" s="37"/>
      <c r="K73" s="37"/>
      <c r="L73" s="114"/>
      <c r="S73" s="35"/>
      <c r="T73" s="35"/>
      <c r="U73" s="35"/>
      <c r="V73" s="35"/>
      <c r="W73" s="35"/>
      <c r="X73" s="35"/>
      <c r="Y73" s="35"/>
      <c r="Z73" s="35"/>
      <c r="AA73" s="35"/>
      <c r="AB73" s="35"/>
      <c r="AC73" s="35"/>
      <c r="AD73" s="35"/>
      <c r="AE73" s="35"/>
    </row>
    <row r="74" spans="1:31" s="2" customFormat="1" ht="6.95" customHeight="1">
      <c r="A74" s="35"/>
      <c r="B74" s="36"/>
      <c r="C74" s="37"/>
      <c r="D74" s="37"/>
      <c r="E74" s="37"/>
      <c r="F74" s="37"/>
      <c r="G74" s="37"/>
      <c r="H74" s="37"/>
      <c r="I74" s="37"/>
      <c r="J74" s="37"/>
      <c r="K74" s="37"/>
      <c r="L74" s="114"/>
      <c r="S74" s="35"/>
      <c r="T74" s="35"/>
      <c r="U74" s="35"/>
      <c r="V74" s="35"/>
      <c r="W74" s="35"/>
      <c r="X74" s="35"/>
      <c r="Y74" s="35"/>
      <c r="Z74" s="35"/>
      <c r="AA74" s="35"/>
      <c r="AB74" s="35"/>
      <c r="AC74" s="35"/>
      <c r="AD74" s="35"/>
      <c r="AE74" s="35"/>
    </row>
    <row r="75" spans="1:31" s="2" customFormat="1" ht="12" customHeight="1">
      <c r="A75" s="35"/>
      <c r="B75" s="36"/>
      <c r="C75" s="30" t="s">
        <v>16</v>
      </c>
      <c r="D75" s="37"/>
      <c r="E75" s="37"/>
      <c r="F75" s="37"/>
      <c r="G75" s="37"/>
      <c r="H75" s="37"/>
      <c r="I75" s="37"/>
      <c r="J75" s="37"/>
      <c r="K75" s="37"/>
      <c r="L75" s="114"/>
      <c r="S75" s="35"/>
      <c r="T75" s="35"/>
      <c r="U75" s="35"/>
      <c r="V75" s="35"/>
      <c r="W75" s="35"/>
      <c r="X75" s="35"/>
      <c r="Y75" s="35"/>
      <c r="Z75" s="35"/>
      <c r="AA75" s="35"/>
      <c r="AB75" s="35"/>
      <c r="AC75" s="35"/>
      <c r="AD75" s="35"/>
      <c r="AE75" s="35"/>
    </row>
    <row r="76" spans="1:31" s="2" customFormat="1" ht="16.5" customHeight="1">
      <c r="A76" s="35"/>
      <c r="B76" s="36"/>
      <c r="C76" s="37"/>
      <c r="D76" s="37"/>
      <c r="E76" s="382" t="str">
        <f>E7</f>
        <v>Oprava propustků na trati Suchdol nad Odrou - Nový Jičín</v>
      </c>
      <c r="F76" s="383"/>
      <c r="G76" s="383"/>
      <c r="H76" s="383"/>
      <c r="I76" s="37"/>
      <c r="J76" s="37"/>
      <c r="K76" s="37"/>
      <c r="L76" s="114"/>
      <c r="S76" s="35"/>
      <c r="T76" s="35"/>
      <c r="U76" s="35"/>
      <c r="V76" s="35"/>
      <c r="W76" s="35"/>
      <c r="X76" s="35"/>
      <c r="Y76" s="35"/>
      <c r="Z76" s="35"/>
      <c r="AA76" s="35"/>
      <c r="AB76" s="35"/>
      <c r="AC76" s="35"/>
      <c r="AD76" s="35"/>
      <c r="AE76" s="35"/>
    </row>
    <row r="77" spans="1:31" s="1" customFormat="1" ht="12" customHeight="1">
      <c r="B77" s="22"/>
      <c r="C77" s="30" t="s">
        <v>104</v>
      </c>
      <c r="D77" s="23"/>
      <c r="E77" s="23"/>
      <c r="F77" s="23"/>
      <c r="G77" s="23"/>
      <c r="H77" s="23"/>
      <c r="I77" s="23"/>
      <c r="J77" s="23"/>
      <c r="K77" s="23"/>
      <c r="L77" s="21"/>
    </row>
    <row r="78" spans="1:31" s="2" customFormat="1" ht="16.5" customHeight="1">
      <c r="A78" s="35"/>
      <c r="B78" s="36"/>
      <c r="C78" s="37"/>
      <c r="D78" s="37"/>
      <c r="E78" s="382" t="s">
        <v>1302</v>
      </c>
      <c r="F78" s="384"/>
      <c r="G78" s="384"/>
      <c r="H78" s="384"/>
      <c r="I78" s="37"/>
      <c r="J78" s="37"/>
      <c r="K78" s="37"/>
      <c r="L78" s="114"/>
      <c r="S78" s="35"/>
      <c r="T78" s="35"/>
      <c r="U78" s="35"/>
      <c r="V78" s="35"/>
      <c r="W78" s="35"/>
      <c r="X78" s="35"/>
      <c r="Y78" s="35"/>
      <c r="Z78" s="35"/>
      <c r="AA78" s="35"/>
      <c r="AB78" s="35"/>
      <c r="AC78" s="35"/>
      <c r="AD78" s="35"/>
      <c r="AE78" s="35"/>
    </row>
    <row r="79" spans="1:31" s="2" customFormat="1" ht="12" customHeight="1">
      <c r="A79" s="35"/>
      <c r="B79" s="36"/>
      <c r="C79" s="30" t="s">
        <v>106</v>
      </c>
      <c r="D79" s="37"/>
      <c r="E79" s="37"/>
      <c r="F79" s="37"/>
      <c r="G79" s="37"/>
      <c r="H79" s="37"/>
      <c r="I79" s="37"/>
      <c r="J79" s="37"/>
      <c r="K79" s="37"/>
      <c r="L79" s="114"/>
      <c r="S79" s="35"/>
      <c r="T79" s="35"/>
      <c r="U79" s="35"/>
      <c r="V79" s="35"/>
      <c r="W79" s="35"/>
      <c r="X79" s="35"/>
      <c r="Y79" s="35"/>
      <c r="Z79" s="35"/>
      <c r="AA79" s="35"/>
      <c r="AB79" s="35"/>
      <c r="AC79" s="35"/>
      <c r="AD79" s="35"/>
      <c r="AE79" s="35"/>
    </row>
    <row r="80" spans="1:31" s="2" customFormat="1" ht="16.5" customHeight="1">
      <c r="A80" s="35"/>
      <c r="B80" s="36"/>
      <c r="C80" s="37"/>
      <c r="D80" s="37"/>
      <c r="E80" s="331" t="str">
        <f>E11</f>
        <v>SO 02.2 - Propustek v km 7,055 - svršek</v>
      </c>
      <c r="F80" s="384"/>
      <c r="G80" s="384"/>
      <c r="H80" s="384"/>
      <c r="I80" s="37"/>
      <c r="J80" s="37"/>
      <c r="K80" s="37"/>
      <c r="L80" s="114"/>
      <c r="S80" s="35"/>
      <c r="T80" s="35"/>
      <c r="U80" s="35"/>
      <c r="V80" s="35"/>
      <c r="W80" s="35"/>
      <c r="X80" s="35"/>
      <c r="Y80" s="35"/>
      <c r="Z80" s="35"/>
      <c r="AA80" s="35"/>
      <c r="AB80" s="35"/>
      <c r="AC80" s="35"/>
      <c r="AD80" s="35"/>
      <c r="AE80" s="35"/>
    </row>
    <row r="81" spans="1:65" s="2" customFormat="1" ht="6.95" customHeight="1">
      <c r="A81" s="35"/>
      <c r="B81" s="36"/>
      <c r="C81" s="37"/>
      <c r="D81" s="37"/>
      <c r="E81" s="37"/>
      <c r="F81" s="37"/>
      <c r="G81" s="37"/>
      <c r="H81" s="37"/>
      <c r="I81" s="37"/>
      <c r="J81" s="37"/>
      <c r="K81" s="37"/>
      <c r="L81" s="114"/>
      <c r="S81" s="35"/>
      <c r="T81" s="35"/>
      <c r="U81" s="35"/>
      <c r="V81" s="35"/>
      <c r="W81" s="35"/>
      <c r="X81" s="35"/>
      <c r="Y81" s="35"/>
      <c r="Z81" s="35"/>
      <c r="AA81" s="35"/>
      <c r="AB81" s="35"/>
      <c r="AC81" s="35"/>
      <c r="AD81" s="35"/>
      <c r="AE81" s="35"/>
    </row>
    <row r="82" spans="1:65" s="2" customFormat="1" ht="12" customHeight="1">
      <c r="A82" s="35"/>
      <c r="B82" s="36"/>
      <c r="C82" s="30" t="s">
        <v>21</v>
      </c>
      <c r="D82" s="37"/>
      <c r="E82" s="37"/>
      <c r="F82" s="28" t="str">
        <f>F14</f>
        <v>OŘ Ostrava</v>
      </c>
      <c r="G82" s="37"/>
      <c r="H82" s="37"/>
      <c r="I82" s="30" t="s">
        <v>23</v>
      </c>
      <c r="J82" s="60" t="str">
        <f>IF(J14="","",J14)</f>
        <v>13. 2. 2023</v>
      </c>
      <c r="K82" s="37"/>
      <c r="L82" s="114"/>
      <c r="S82" s="35"/>
      <c r="T82" s="35"/>
      <c r="U82" s="35"/>
      <c r="V82" s="35"/>
      <c r="W82" s="35"/>
      <c r="X82" s="35"/>
      <c r="Y82" s="35"/>
      <c r="Z82" s="35"/>
      <c r="AA82" s="35"/>
      <c r="AB82" s="35"/>
      <c r="AC82" s="35"/>
      <c r="AD82" s="35"/>
      <c r="AE82" s="35"/>
    </row>
    <row r="83" spans="1:65" s="2" customFormat="1" ht="6.95" customHeight="1">
      <c r="A83" s="35"/>
      <c r="B83" s="36"/>
      <c r="C83" s="37"/>
      <c r="D83" s="37"/>
      <c r="E83" s="37"/>
      <c r="F83" s="37"/>
      <c r="G83" s="37"/>
      <c r="H83" s="37"/>
      <c r="I83" s="37"/>
      <c r="J83" s="37"/>
      <c r="K83" s="37"/>
      <c r="L83" s="114"/>
      <c r="S83" s="35"/>
      <c r="T83" s="35"/>
      <c r="U83" s="35"/>
      <c r="V83" s="35"/>
      <c r="W83" s="35"/>
      <c r="X83" s="35"/>
      <c r="Y83" s="35"/>
      <c r="Z83" s="35"/>
      <c r="AA83" s="35"/>
      <c r="AB83" s="35"/>
      <c r="AC83" s="35"/>
      <c r="AD83" s="35"/>
      <c r="AE83" s="35"/>
    </row>
    <row r="84" spans="1:65" s="2" customFormat="1" ht="15.2" customHeight="1">
      <c r="A84" s="35"/>
      <c r="B84" s="36"/>
      <c r="C84" s="30" t="s">
        <v>25</v>
      </c>
      <c r="D84" s="37"/>
      <c r="E84" s="37"/>
      <c r="F84" s="28" t="str">
        <f>E17</f>
        <v>Správa železnic, s.o. OŘ Ostrava</v>
      </c>
      <c r="G84" s="37"/>
      <c r="H84" s="37"/>
      <c r="I84" s="30" t="s">
        <v>33</v>
      </c>
      <c r="J84" s="33" t="str">
        <f>E23</f>
        <v xml:space="preserve"> </v>
      </c>
      <c r="K84" s="37"/>
      <c r="L84" s="114"/>
      <c r="S84" s="35"/>
      <c r="T84" s="35"/>
      <c r="U84" s="35"/>
      <c r="V84" s="35"/>
      <c r="W84" s="35"/>
      <c r="X84" s="35"/>
      <c r="Y84" s="35"/>
      <c r="Z84" s="35"/>
      <c r="AA84" s="35"/>
      <c r="AB84" s="35"/>
      <c r="AC84" s="35"/>
      <c r="AD84" s="35"/>
      <c r="AE84" s="35"/>
    </row>
    <row r="85" spans="1:65" s="2" customFormat="1" ht="15.2" customHeight="1">
      <c r="A85" s="35"/>
      <c r="B85" s="36"/>
      <c r="C85" s="30" t="s">
        <v>31</v>
      </c>
      <c r="D85" s="37"/>
      <c r="E85" s="37"/>
      <c r="F85" s="28" t="str">
        <f>IF(E20="","",E20)</f>
        <v>Vyplň údaj</v>
      </c>
      <c r="G85" s="37"/>
      <c r="H85" s="37"/>
      <c r="I85" s="30" t="s">
        <v>36</v>
      </c>
      <c r="J85" s="33" t="str">
        <f>E26</f>
        <v xml:space="preserve"> </v>
      </c>
      <c r="K85" s="37"/>
      <c r="L85" s="114"/>
      <c r="S85" s="35"/>
      <c r="T85" s="35"/>
      <c r="U85" s="35"/>
      <c r="V85" s="35"/>
      <c r="W85" s="35"/>
      <c r="X85" s="35"/>
      <c r="Y85" s="35"/>
      <c r="Z85" s="35"/>
      <c r="AA85" s="35"/>
      <c r="AB85" s="35"/>
      <c r="AC85" s="35"/>
      <c r="AD85" s="35"/>
      <c r="AE85" s="35"/>
    </row>
    <row r="86" spans="1:65" s="2" customFormat="1" ht="10.35" customHeight="1">
      <c r="A86" s="35"/>
      <c r="B86" s="36"/>
      <c r="C86" s="37"/>
      <c r="D86" s="37"/>
      <c r="E86" s="37"/>
      <c r="F86" s="37"/>
      <c r="G86" s="37"/>
      <c r="H86" s="37"/>
      <c r="I86" s="37"/>
      <c r="J86" s="37"/>
      <c r="K86" s="37"/>
      <c r="L86" s="114"/>
      <c r="S86" s="35"/>
      <c r="T86" s="35"/>
      <c r="U86" s="35"/>
      <c r="V86" s="35"/>
      <c r="W86" s="35"/>
      <c r="X86" s="35"/>
      <c r="Y86" s="35"/>
      <c r="Z86" s="35"/>
      <c r="AA86" s="35"/>
      <c r="AB86" s="35"/>
      <c r="AC86" s="35"/>
      <c r="AD86" s="35"/>
      <c r="AE86" s="35"/>
    </row>
    <row r="87" spans="1:65" s="11" customFormat="1" ht="29.25" customHeight="1">
      <c r="A87" s="152"/>
      <c r="B87" s="153"/>
      <c r="C87" s="154" t="s">
        <v>125</v>
      </c>
      <c r="D87" s="155" t="s">
        <v>58</v>
      </c>
      <c r="E87" s="155" t="s">
        <v>54</v>
      </c>
      <c r="F87" s="155" t="s">
        <v>55</v>
      </c>
      <c r="G87" s="155" t="s">
        <v>126</v>
      </c>
      <c r="H87" s="155" t="s">
        <v>127</v>
      </c>
      <c r="I87" s="155" t="s">
        <v>128</v>
      </c>
      <c r="J87" s="155" t="s">
        <v>110</v>
      </c>
      <c r="K87" s="156" t="s">
        <v>129</v>
      </c>
      <c r="L87" s="157"/>
      <c r="M87" s="69" t="s">
        <v>19</v>
      </c>
      <c r="N87" s="70" t="s">
        <v>43</v>
      </c>
      <c r="O87" s="70" t="s">
        <v>130</v>
      </c>
      <c r="P87" s="70" t="s">
        <v>131</v>
      </c>
      <c r="Q87" s="70" t="s">
        <v>132</v>
      </c>
      <c r="R87" s="70" t="s">
        <v>133</v>
      </c>
      <c r="S87" s="70" t="s">
        <v>134</v>
      </c>
      <c r="T87" s="71" t="s">
        <v>135</v>
      </c>
      <c r="U87" s="152"/>
      <c r="V87" s="152"/>
      <c r="W87" s="152"/>
      <c r="X87" s="152"/>
      <c r="Y87" s="152"/>
      <c r="Z87" s="152"/>
      <c r="AA87" s="152"/>
      <c r="AB87" s="152"/>
      <c r="AC87" s="152"/>
      <c r="AD87" s="152"/>
      <c r="AE87" s="152"/>
    </row>
    <row r="88" spans="1:65" s="2" customFormat="1" ht="22.9" customHeight="1">
      <c r="A88" s="35"/>
      <c r="B88" s="36"/>
      <c r="C88" s="76" t="s">
        <v>136</v>
      </c>
      <c r="D88" s="37"/>
      <c r="E88" s="37"/>
      <c r="F88" s="37"/>
      <c r="G88" s="37"/>
      <c r="H88" s="37"/>
      <c r="I88" s="37"/>
      <c r="J88" s="158">
        <f>BK88</f>
        <v>0</v>
      </c>
      <c r="K88" s="37"/>
      <c r="L88" s="40"/>
      <c r="M88" s="72"/>
      <c r="N88" s="159"/>
      <c r="O88" s="73"/>
      <c r="P88" s="160">
        <f>P89+P155</f>
        <v>0</v>
      </c>
      <c r="Q88" s="73"/>
      <c r="R88" s="160">
        <f>R89+R155</f>
        <v>7.0476999999999999</v>
      </c>
      <c r="S88" s="73"/>
      <c r="T88" s="161">
        <f>T89+T155</f>
        <v>0</v>
      </c>
      <c r="U88" s="35"/>
      <c r="V88" s="35"/>
      <c r="W88" s="35"/>
      <c r="X88" s="35"/>
      <c r="Y88" s="35"/>
      <c r="Z88" s="35"/>
      <c r="AA88" s="35"/>
      <c r="AB88" s="35"/>
      <c r="AC88" s="35"/>
      <c r="AD88" s="35"/>
      <c r="AE88" s="35"/>
      <c r="AT88" s="18" t="s">
        <v>72</v>
      </c>
      <c r="AU88" s="18" t="s">
        <v>111</v>
      </c>
      <c r="BK88" s="162">
        <f>BK89+BK155</f>
        <v>0</v>
      </c>
    </row>
    <row r="89" spans="1:65" s="12" customFormat="1" ht="25.9" customHeight="1">
      <c r="B89" s="163"/>
      <c r="C89" s="164"/>
      <c r="D89" s="165" t="s">
        <v>72</v>
      </c>
      <c r="E89" s="166" t="s">
        <v>137</v>
      </c>
      <c r="F89" s="166" t="s">
        <v>138</v>
      </c>
      <c r="G89" s="164"/>
      <c r="H89" s="164"/>
      <c r="I89" s="167"/>
      <c r="J89" s="168">
        <f>BK89</f>
        <v>0</v>
      </c>
      <c r="K89" s="164"/>
      <c r="L89" s="169"/>
      <c r="M89" s="170"/>
      <c r="N89" s="171"/>
      <c r="O89" s="171"/>
      <c r="P89" s="172">
        <f>P90</f>
        <v>0</v>
      </c>
      <c r="Q89" s="171"/>
      <c r="R89" s="172">
        <f>R90</f>
        <v>7.0476999999999999</v>
      </c>
      <c r="S89" s="171"/>
      <c r="T89" s="173">
        <f>T90</f>
        <v>0</v>
      </c>
      <c r="AR89" s="174" t="s">
        <v>80</v>
      </c>
      <c r="AT89" s="175" t="s">
        <v>72</v>
      </c>
      <c r="AU89" s="175" t="s">
        <v>73</v>
      </c>
      <c r="AY89" s="174" t="s">
        <v>139</v>
      </c>
      <c r="BK89" s="176">
        <f>BK90</f>
        <v>0</v>
      </c>
    </row>
    <row r="90" spans="1:65" s="12" customFormat="1" ht="22.9" customHeight="1">
      <c r="B90" s="163"/>
      <c r="C90" s="164"/>
      <c r="D90" s="165" t="s">
        <v>72</v>
      </c>
      <c r="E90" s="177" t="s">
        <v>180</v>
      </c>
      <c r="F90" s="177" t="s">
        <v>1173</v>
      </c>
      <c r="G90" s="164"/>
      <c r="H90" s="164"/>
      <c r="I90" s="167"/>
      <c r="J90" s="178">
        <f>BK90</f>
        <v>0</v>
      </c>
      <c r="K90" s="164"/>
      <c r="L90" s="169"/>
      <c r="M90" s="170"/>
      <c r="N90" s="171"/>
      <c r="O90" s="171"/>
      <c r="P90" s="172">
        <f>SUM(P91:P154)</f>
        <v>0</v>
      </c>
      <c r="Q90" s="171"/>
      <c r="R90" s="172">
        <f>SUM(R91:R154)</f>
        <v>7.0476999999999999</v>
      </c>
      <c r="S90" s="171"/>
      <c r="T90" s="173">
        <f>SUM(T91:T154)</f>
        <v>0</v>
      </c>
      <c r="AR90" s="174" t="s">
        <v>80</v>
      </c>
      <c r="AT90" s="175" t="s">
        <v>72</v>
      </c>
      <c r="AU90" s="175" t="s">
        <v>80</v>
      </c>
      <c r="AY90" s="174" t="s">
        <v>139</v>
      </c>
      <c r="BK90" s="176">
        <f>SUM(BK91:BK154)</f>
        <v>0</v>
      </c>
    </row>
    <row r="91" spans="1:65" s="2" customFormat="1" ht="24.2" customHeight="1">
      <c r="A91" s="35"/>
      <c r="B91" s="36"/>
      <c r="C91" s="179" t="s">
        <v>80</v>
      </c>
      <c r="D91" s="179" t="s">
        <v>141</v>
      </c>
      <c r="E91" s="180" t="s">
        <v>1174</v>
      </c>
      <c r="F91" s="181" t="s">
        <v>1175</v>
      </c>
      <c r="G91" s="182" t="s">
        <v>144</v>
      </c>
      <c r="H91" s="183">
        <v>11.52</v>
      </c>
      <c r="I91" s="184"/>
      <c r="J91" s="185">
        <f>ROUND(I91*H91,2)</f>
        <v>0</v>
      </c>
      <c r="K91" s="181" t="s">
        <v>1176</v>
      </c>
      <c r="L91" s="40"/>
      <c r="M91" s="186" t="s">
        <v>19</v>
      </c>
      <c r="N91" s="187" t="s">
        <v>44</v>
      </c>
      <c r="O91" s="65"/>
      <c r="P91" s="188">
        <f>O91*H91</f>
        <v>0</v>
      </c>
      <c r="Q91" s="188">
        <v>0</v>
      </c>
      <c r="R91" s="188">
        <f>Q91*H91</f>
        <v>0</v>
      </c>
      <c r="S91" s="188">
        <v>0</v>
      </c>
      <c r="T91" s="189">
        <f>S91*H91</f>
        <v>0</v>
      </c>
      <c r="U91" s="35"/>
      <c r="V91" s="35"/>
      <c r="W91" s="35"/>
      <c r="X91" s="35"/>
      <c r="Y91" s="35"/>
      <c r="Z91" s="35"/>
      <c r="AA91" s="35"/>
      <c r="AB91" s="35"/>
      <c r="AC91" s="35"/>
      <c r="AD91" s="35"/>
      <c r="AE91" s="35"/>
      <c r="AR91" s="190" t="s">
        <v>146</v>
      </c>
      <c r="AT91" s="190" t="s">
        <v>141</v>
      </c>
      <c r="AU91" s="190" t="s">
        <v>82</v>
      </c>
      <c r="AY91" s="18" t="s">
        <v>139</v>
      </c>
      <c r="BE91" s="191">
        <f>IF(N91="základní",J91,0)</f>
        <v>0</v>
      </c>
      <c r="BF91" s="191">
        <f>IF(N91="snížená",J91,0)</f>
        <v>0</v>
      </c>
      <c r="BG91" s="191">
        <f>IF(N91="zákl. přenesená",J91,0)</f>
        <v>0</v>
      </c>
      <c r="BH91" s="191">
        <f>IF(N91="sníž. přenesená",J91,0)</f>
        <v>0</v>
      </c>
      <c r="BI91" s="191">
        <f>IF(N91="nulová",J91,0)</f>
        <v>0</v>
      </c>
      <c r="BJ91" s="18" t="s">
        <v>80</v>
      </c>
      <c r="BK91" s="191">
        <f>ROUND(I91*H91,2)</f>
        <v>0</v>
      </c>
      <c r="BL91" s="18" t="s">
        <v>146</v>
      </c>
      <c r="BM91" s="190" t="s">
        <v>1622</v>
      </c>
    </row>
    <row r="92" spans="1:65" s="2" customFormat="1" ht="48.75">
      <c r="A92" s="35"/>
      <c r="B92" s="36"/>
      <c r="C92" s="37"/>
      <c r="D92" s="192" t="s">
        <v>148</v>
      </c>
      <c r="E92" s="37"/>
      <c r="F92" s="193" t="s">
        <v>1178</v>
      </c>
      <c r="G92" s="37"/>
      <c r="H92" s="37"/>
      <c r="I92" s="194"/>
      <c r="J92" s="37"/>
      <c r="K92" s="37"/>
      <c r="L92" s="40"/>
      <c r="M92" s="195"/>
      <c r="N92" s="196"/>
      <c r="O92" s="65"/>
      <c r="P92" s="65"/>
      <c r="Q92" s="65"/>
      <c r="R92" s="65"/>
      <c r="S92" s="65"/>
      <c r="T92" s="66"/>
      <c r="U92" s="35"/>
      <c r="V92" s="35"/>
      <c r="W92" s="35"/>
      <c r="X92" s="35"/>
      <c r="Y92" s="35"/>
      <c r="Z92" s="35"/>
      <c r="AA92" s="35"/>
      <c r="AB92" s="35"/>
      <c r="AC92" s="35"/>
      <c r="AD92" s="35"/>
      <c r="AE92" s="35"/>
      <c r="AT92" s="18" t="s">
        <v>148</v>
      </c>
      <c r="AU92" s="18" t="s">
        <v>82</v>
      </c>
    </row>
    <row r="93" spans="1:65" s="14" customFormat="1" ht="11.25">
      <c r="B93" s="209"/>
      <c r="C93" s="210"/>
      <c r="D93" s="192" t="s">
        <v>152</v>
      </c>
      <c r="E93" s="211" t="s">
        <v>19</v>
      </c>
      <c r="F93" s="212" t="s">
        <v>1623</v>
      </c>
      <c r="G93" s="210"/>
      <c r="H93" s="213">
        <v>11.52</v>
      </c>
      <c r="I93" s="214"/>
      <c r="J93" s="210"/>
      <c r="K93" s="210"/>
      <c r="L93" s="215"/>
      <c r="M93" s="216"/>
      <c r="N93" s="217"/>
      <c r="O93" s="217"/>
      <c r="P93" s="217"/>
      <c r="Q93" s="217"/>
      <c r="R93" s="217"/>
      <c r="S93" s="217"/>
      <c r="T93" s="218"/>
      <c r="AT93" s="219" t="s">
        <v>152</v>
      </c>
      <c r="AU93" s="219" t="s">
        <v>82</v>
      </c>
      <c r="AV93" s="14" t="s">
        <v>82</v>
      </c>
      <c r="AW93" s="14" t="s">
        <v>35</v>
      </c>
      <c r="AX93" s="14" t="s">
        <v>73</v>
      </c>
      <c r="AY93" s="219" t="s">
        <v>139</v>
      </c>
    </row>
    <row r="94" spans="1:65" s="15" customFormat="1" ht="11.25">
      <c r="B94" s="220"/>
      <c r="C94" s="221"/>
      <c r="D94" s="192" t="s">
        <v>152</v>
      </c>
      <c r="E94" s="222" t="s">
        <v>19</v>
      </c>
      <c r="F94" s="223" t="s">
        <v>155</v>
      </c>
      <c r="G94" s="221"/>
      <c r="H94" s="224">
        <v>11.52</v>
      </c>
      <c r="I94" s="225"/>
      <c r="J94" s="221"/>
      <c r="K94" s="221"/>
      <c r="L94" s="226"/>
      <c r="M94" s="227"/>
      <c r="N94" s="228"/>
      <c r="O94" s="228"/>
      <c r="P94" s="228"/>
      <c r="Q94" s="228"/>
      <c r="R94" s="228"/>
      <c r="S94" s="228"/>
      <c r="T94" s="229"/>
      <c r="AT94" s="230" t="s">
        <v>152</v>
      </c>
      <c r="AU94" s="230" t="s">
        <v>82</v>
      </c>
      <c r="AV94" s="15" t="s">
        <v>146</v>
      </c>
      <c r="AW94" s="15" t="s">
        <v>35</v>
      </c>
      <c r="AX94" s="15" t="s">
        <v>80</v>
      </c>
      <c r="AY94" s="230" t="s">
        <v>139</v>
      </c>
    </row>
    <row r="95" spans="1:65" s="2" customFormat="1" ht="16.5" customHeight="1">
      <c r="A95" s="35"/>
      <c r="B95" s="36"/>
      <c r="C95" s="231" t="s">
        <v>82</v>
      </c>
      <c r="D95" s="231" t="s">
        <v>227</v>
      </c>
      <c r="E95" s="232" t="s">
        <v>1180</v>
      </c>
      <c r="F95" s="233" t="s">
        <v>1181</v>
      </c>
      <c r="G95" s="234" t="s">
        <v>230</v>
      </c>
      <c r="H95" s="235">
        <v>1.843</v>
      </c>
      <c r="I95" s="236"/>
      <c r="J95" s="237">
        <f>ROUND(I95*H95,2)</f>
        <v>0</v>
      </c>
      <c r="K95" s="233" t="s">
        <v>1176</v>
      </c>
      <c r="L95" s="238"/>
      <c r="M95" s="239" t="s">
        <v>19</v>
      </c>
      <c r="N95" s="240" t="s">
        <v>44</v>
      </c>
      <c r="O95" s="65"/>
      <c r="P95" s="188">
        <f>O95*H95</f>
        <v>0</v>
      </c>
      <c r="Q95" s="188">
        <v>1</v>
      </c>
      <c r="R95" s="188">
        <f>Q95*H95</f>
        <v>1.843</v>
      </c>
      <c r="S95" s="188">
        <v>0</v>
      </c>
      <c r="T95" s="189">
        <f>S95*H95</f>
        <v>0</v>
      </c>
      <c r="U95" s="35"/>
      <c r="V95" s="35"/>
      <c r="W95" s="35"/>
      <c r="X95" s="35"/>
      <c r="Y95" s="35"/>
      <c r="Z95" s="35"/>
      <c r="AA95" s="35"/>
      <c r="AB95" s="35"/>
      <c r="AC95" s="35"/>
      <c r="AD95" s="35"/>
      <c r="AE95" s="35"/>
      <c r="AR95" s="190" t="s">
        <v>210</v>
      </c>
      <c r="AT95" s="190" t="s">
        <v>227</v>
      </c>
      <c r="AU95" s="190" t="s">
        <v>82</v>
      </c>
      <c r="AY95" s="18" t="s">
        <v>139</v>
      </c>
      <c r="BE95" s="191">
        <f>IF(N95="základní",J95,0)</f>
        <v>0</v>
      </c>
      <c r="BF95" s="191">
        <f>IF(N95="snížená",J95,0)</f>
        <v>0</v>
      </c>
      <c r="BG95" s="191">
        <f>IF(N95="zákl. přenesená",J95,0)</f>
        <v>0</v>
      </c>
      <c r="BH95" s="191">
        <f>IF(N95="sníž. přenesená",J95,0)</f>
        <v>0</v>
      </c>
      <c r="BI95" s="191">
        <f>IF(N95="nulová",J95,0)</f>
        <v>0</v>
      </c>
      <c r="BJ95" s="18" t="s">
        <v>80</v>
      </c>
      <c r="BK95" s="191">
        <f>ROUND(I95*H95,2)</f>
        <v>0</v>
      </c>
      <c r="BL95" s="18" t="s">
        <v>146</v>
      </c>
      <c r="BM95" s="190" t="s">
        <v>1624</v>
      </c>
    </row>
    <row r="96" spans="1:65" s="2" customFormat="1" ht="11.25">
      <c r="A96" s="35"/>
      <c r="B96" s="36"/>
      <c r="C96" s="37"/>
      <c r="D96" s="192" t="s">
        <v>148</v>
      </c>
      <c r="E96" s="37"/>
      <c r="F96" s="193" t="s">
        <v>1181</v>
      </c>
      <c r="G96" s="37"/>
      <c r="H96" s="37"/>
      <c r="I96" s="194"/>
      <c r="J96" s="37"/>
      <c r="K96" s="37"/>
      <c r="L96" s="40"/>
      <c r="M96" s="195"/>
      <c r="N96" s="196"/>
      <c r="O96" s="65"/>
      <c r="P96" s="65"/>
      <c r="Q96" s="65"/>
      <c r="R96" s="65"/>
      <c r="S96" s="65"/>
      <c r="T96" s="66"/>
      <c r="U96" s="35"/>
      <c r="V96" s="35"/>
      <c r="W96" s="35"/>
      <c r="X96" s="35"/>
      <c r="Y96" s="35"/>
      <c r="Z96" s="35"/>
      <c r="AA96" s="35"/>
      <c r="AB96" s="35"/>
      <c r="AC96" s="35"/>
      <c r="AD96" s="35"/>
      <c r="AE96" s="35"/>
      <c r="AT96" s="18" t="s">
        <v>148</v>
      </c>
      <c r="AU96" s="18" t="s">
        <v>82</v>
      </c>
    </row>
    <row r="97" spans="1:65" s="14" customFormat="1" ht="11.25">
      <c r="B97" s="209"/>
      <c r="C97" s="210"/>
      <c r="D97" s="192" t="s">
        <v>152</v>
      </c>
      <c r="E97" s="211" t="s">
        <v>19</v>
      </c>
      <c r="F97" s="212" t="s">
        <v>1625</v>
      </c>
      <c r="G97" s="210"/>
      <c r="H97" s="213">
        <v>1.843</v>
      </c>
      <c r="I97" s="214"/>
      <c r="J97" s="210"/>
      <c r="K97" s="210"/>
      <c r="L97" s="215"/>
      <c r="M97" s="216"/>
      <c r="N97" s="217"/>
      <c r="O97" s="217"/>
      <c r="P97" s="217"/>
      <c r="Q97" s="217"/>
      <c r="R97" s="217"/>
      <c r="S97" s="217"/>
      <c r="T97" s="218"/>
      <c r="AT97" s="219" t="s">
        <v>152</v>
      </c>
      <c r="AU97" s="219" t="s">
        <v>82</v>
      </c>
      <c r="AV97" s="14" t="s">
        <v>82</v>
      </c>
      <c r="AW97" s="14" t="s">
        <v>35</v>
      </c>
      <c r="AX97" s="14" t="s">
        <v>73</v>
      </c>
      <c r="AY97" s="219" t="s">
        <v>139</v>
      </c>
    </row>
    <row r="98" spans="1:65" s="15" customFormat="1" ht="11.25">
      <c r="B98" s="220"/>
      <c r="C98" s="221"/>
      <c r="D98" s="192" t="s">
        <v>152</v>
      </c>
      <c r="E98" s="222" t="s">
        <v>19</v>
      </c>
      <c r="F98" s="223" t="s">
        <v>155</v>
      </c>
      <c r="G98" s="221"/>
      <c r="H98" s="224">
        <v>1.843</v>
      </c>
      <c r="I98" s="225"/>
      <c r="J98" s="221"/>
      <c r="K98" s="221"/>
      <c r="L98" s="226"/>
      <c r="M98" s="227"/>
      <c r="N98" s="228"/>
      <c r="O98" s="228"/>
      <c r="P98" s="228"/>
      <c r="Q98" s="228"/>
      <c r="R98" s="228"/>
      <c r="S98" s="228"/>
      <c r="T98" s="229"/>
      <c r="AT98" s="230" t="s">
        <v>152</v>
      </c>
      <c r="AU98" s="230" t="s">
        <v>82</v>
      </c>
      <c r="AV98" s="15" t="s">
        <v>146</v>
      </c>
      <c r="AW98" s="15" t="s">
        <v>35</v>
      </c>
      <c r="AX98" s="15" t="s">
        <v>80</v>
      </c>
      <c r="AY98" s="230" t="s">
        <v>139</v>
      </c>
    </row>
    <row r="99" spans="1:65" s="2" customFormat="1" ht="24.2" customHeight="1">
      <c r="A99" s="35"/>
      <c r="B99" s="36"/>
      <c r="C99" s="179" t="s">
        <v>164</v>
      </c>
      <c r="D99" s="179" t="s">
        <v>141</v>
      </c>
      <c r="E99" s="180" t="s">
        <v>1184</v>
      </c>
      <c r="F99" s="181" t="s">
        <v>1185</v>
      </c>
      <c r="G99" s="182" t="s">
        <v>199</v>
      </c>
      <c r="H99" s="183">
        <v>12.24</v>
      </c>
      <c r="I99" s="184"/>
      <c r="J99" s="185">
        <f>ROUND(I99*H99,2)</f>
        <v>0</v>
      </c>
      <c r="K99" s="181" t="s">
        <v>1176</v>
      </c>
      <c r="L99" s="40"/>
      <c r="M99" s="186" t="s">
        <v>19</v>
      </c>
      <c r="N99" s="187" t="s">
        <v>44</v>
      </c>
      <c r="O99" s="65"/>
      <c r="P99" s="188">
        <f>O99*H99</f>
        <v>0</v>
      </c>
      <c r="Q99" s="188">
        <v>0</v>
      </c>
      <c r="R99" s="188">
        <f>Q99*H99</f>
        <v>0</v>
      </c>
      <c r="S99" s="188">
        <v>0</v>
      </c>
      <c r="T99" s="189">
        <f>S99*H99</f>
        <v>0</v>
      </c>
      <c r="U99" s="35"/>
      <c r="V99" s="35"/>
      <c r="W99" s="35"/>
      <c r="X99" s="35"/>
      <c r="Y99" s="35"/>
      <c r="Z99" s="35"/>
      <c r="AA99" s="35"/>
      <c r="AB99" s="35"/>
      <c r="AC99" s="35"/>
      <c r="AD99" s="35"/>
      <c r="AE99" s="35"/>
      <c r="AR99" s="190" t="s">
        <v>146</v>
      </c>
      <c r="AT99" s="190" t="s">
        <v>141</v>
      </c>
      <c r="AU99" s="190" t="s">
        <v>82</v>
      </c>
      <c r="AY99" s="18" t="s">
        <v>139</v>
      </c>
      <c r="BE99" s="191">
        <f>IF(N99="základní",J99,0)</f>
        <v>0</v>
      </c>
      <c r="BF99" s="191">
        <f>IF(N99="snížená",J99,0)</f>
        <v>0</v>
      </c>
      <c r="BG99" s="191">
        <f>IF(N99="zákl. přenesená",J99,0)</f>
        <v>0</v>
      </c>
      <c r="BH99" s="191">
        <f>IF(N99="sníž. přenesená",J99,0)</f>
        <v>0</v>
      </c>
      <c r="BI99" s="191">
        <f>IF(N99="nulová",J99,0)</f>
        <v>0</v>
      </c>
      <c r="BJ99" s="18" t="s">
        <v>80</v>
      </c>
      <c r="BK99" s="191">
        <f>ROUND(I99*H99,2)</f>
        <v>0</v>
      </c>
      <c r="BL99" s="18" t="s">
        <v>146</v>
      </c>
      <c r="BM99" s="190" t="s">
        <v>1626</v>
      </c>
    </row>
    <row r="100" spans="1:65" s="2" customFormat="1" ht="117">
      <c r="A100" s="35"/>
      <c r="B100" s="36"/>
      <c r="C100" s="37"/>
      <c r="D100" s="192" t="s">
        <v>148</v>
      </c>
      <c r="E100" s="37"/>
      <c r="F100" s="193" t="s">
        <v>1187</v>
      </c>
      <c r="G100" s="37"/>
      <c r="H100" s="37"/>
      <c r="I100" s="194"/>
      <c r="J100" s="37"/>
      <c r="K100" s="37"/>
      <c r="L100" s="40"/>
      <c r="M100" s="195"/>
      <c r="N100" s="196"/>
      <c r="O100" s="65"/>
      <c r="P100" s="65"/>
      <c r="Q100" s="65"/>
      <c r="R100" s="65"/>
      <c r="S100" s="65"/>
      <c r="T100" s="66"/>
      <c r="U100" s="35"/>
      <c r="V100" s="35"/>
      <c r="W100" s="35"/>
      <c r="X100" s="35"/>
      <c r="Y100" s="35"/>
      <c r="Z100" s="35"/>
      <c r="AA100" s="35"/>
      <c r="AB100" s="35"/>
      <c r="AC100" s="35"/>
      <c r="AD100" s="35"/>
      <c r="AE100" s="35"/>
      <c r="AT100" s="18" t="s">
        <v>148</v>
      </c>
      <c r="AU100" s="18" t="s">
        <v>82</v>
      </c>
    </row>
    <row r="101" spans="1:65" s="13" customFormat="1" ht="11.25">
      <c r="B101" s="199"/>
      <c r="C101" s="200"/>
      <c r="D101" s="192" t="s">
        <v>152</v>
      </c>
      <c r="E101" s="201" t="s">
        <v>19</v>
      </c>
      <c r="F101" s="202" t="s">
        <v>1188</v>
      </c>
      <c r="G101" s="200"/>
      <c r="H101" s="201" t="s">
        <v>19</v>
      </c>
      <c r="I101" s="203"/>
      <c r="J101" s="200"/>
      <c r="K101" s="200"/>
      <c r="L101" s="204"/>
      <c r="M101" s="205"/>
      <c r="N101" s="206"/>
      <c r="O101" s="206"/>
      <c r="P101" s="206"/>
      <c r="Q101" s="206"/>
      <c r="R101" s="206"/>
      <c r="S101" s="206"/>
      <c r="T101" s="207"/>
      <c r="AT101" s="208" t="s">
        <v>152</v>
      </c>
      <c r="AU101" s="208" t="s">
        <v>82</v>
      </c>
      <c r="AV101" s="13" t="s">
        <v>80</v>
      </c>
      <c r="AW101" s="13" t="s">
        <v>35</v>
      </c>
      <c r="AX101" s="13" t="s">
        <v>73</v>
      </c>
      <c r="AY101" s="208" t="s">
        <v>139</v>
      </c>
    </row>
    <row r="102" spans="1:65" s="14" customFormat="1" ht="11.25">
      <c r="B102" s="209"/>
      <c r="C102" s="210"/>
      <c r="D102" s="192" t="s">
        <v>152</v>
      </c>
      <c r="E102" s="211" t="s">
        <v>19</v>
      </c>
      <c r="F102" s="212" t="s">
        <v>1627</v>
      </c>
      <c r="G102" s="210"/>
      <c r="H102" s="213">
        <v>12.24</v>
      </c>
      <c r="I102" s="214"/>
      <c r="J102" s="210"/>
      <c r="K102" s="210"/>
      <c r="L102" s="215"/>
      <c r="M102" s="216"/>
      <c r="N102" s="217"/>
      <c r="O102" s="217"/>
      <c r="P102" s="217"/>
      <c r="Q102" s="217"/>
      <c r="R102" s="217"/>
      <c r="S102" s="217"/>
      <c r="T102" s="218"/>
      <c r="AT102" s="219" t="s">
        <v>152</v>
      </c>
      <c r="AU102" s="219" t="s">
        <v>82</v>
      </c>
      <c r="AV102" s="14" t="s">
        <v>82</v>
      </c>
      <c r="AW102" s="14" t="s">
        <v>35</v>
      </c>
      <c r="AX102" s="14" t="s">
        <v>73</v>
      </c>
      <c r="AY102" s="219" t="s">
        <v>139</v>
      </c>
    </row>
    <row r="103" spans="1:65" s="15" customFormat="1" ht="11.25">
      <c r="B103" s="220"/>
      <c r="C103" s="221"/>
      <c r="D103" s="192" t="s">
        <v>152</v>
      </c>
      <c r="E103" s="222" t="s">
        <v>19</v>
      </c>
      <c r="F103" s="223" t="s">
        <v>155</v>
      </c>
      <c r="G103" s="221"/>
      <c r="H103" s="224">
        <v>12.24</v>
      </c>
      <c r="I103" s="225"/>
      <c r="J103" s="221"/>
      <c r="K103" s="221"/>
      <c r="L103" s="226"/>
      <c r="M103" s="227"/>
      <c r="N103" s="228"/>
      <c r="O103" s="228"/>
      <c r="P103" s="228"/>
      <c r="Q103" s="228"/>
      <c r="R103" s="228"/>
      <c r="S103" s="228"/>
      <c r="T103" s="229"/>
      <c r="AT103" s="230" t="s">
        <v>152</v>
      </c>
      <c r="AU103" s="230" t="s">
        <v>82</v>
      </c>
      <c r="AV103" s="15" t="s">
        <v>146</v>
      </c>
      <c r="AW103" s="15" t="s">
        <v>35</v>
      </c>
      <c r="AX103" s="15" t="s">
        <v>80</v>
      </c>
      <c r="AY103" s="230" t="s">
        <v>139</v>
      </c>
    </row>
    <row r="104" spans="1:65" s="2" customFormat="1" ht="16.5" customHeight="1">
      <c r="A104" s="35"/>
      <c r="B104" s="36"/>
      <c r="C104" s="231" t="s">
        <v>146</v>
      </c>
      <c r="D104" s="231" t="s">
        <v>227</v>
      </c>
      <c r="E104" s="232" t="s">
        <v>1190</v>
      </c>
      <c r="F104" s="233" t="s">
        <v>1191</v>
      </c>
      <c r="G104" s="234" t="s">
        <v>230</v>
      </c>
      <c r="H104" s="235">
        <v>5.202</v>
      </c>
      <c r="I104" s="236"/>
      <c r="J104" s="237">
        <f>ROUND(I104*H104,2)</f>
        <v>0</v>
      </c>
      <c r="K104" s="233" t="s">
        <v>1176</v>
      </c>
      <c r="L104" s="238"/>
      <c r="M104" s="239" t="s">
        <v>19</v>
      </c>
      <c r="N104" s="240" t="s">
        <v>44</v>
      </c>
      <c r="O104" s="65"/>
      <c r="P104" s="188">
        <f>O104*H104</f>
        <v>0</v>
      </c>
      <c r="Q104" s="188">
        <v>1</v>
      </c>
      <c r="R104" s="188">
        <f>Q104*H104</f>
        <v>5.202</v>
      </c>
      <c r="S104" s="188">
        <v>0</v>
      </c>
      <c r="T104" s="189">
        <f>S104*H104</f>
        <v>0</v>
      </c>
      <c r="U104" s="35"/>
      <c r="V104" s="35"/>
      <c r="W104" s="35"/>
      <c r="X104" s="35"/>
      <c r="Y104" s="35"/>
      <c r="Z104" s="35"/>
      <c r="AA104" s="35"/>
      <c r="AB104" s="35"/>
      <c r="AC104" s="35"/>
      <c r="AD104" s="35"/>
      <c r="AE104" s="35"/>
      <c r="AR104" s="190" t="s">
        <v>210</v>
      </c>
      <c r="AT104" s="190" t="s">
        <v>227</v>
      </c>
      <c r="AU104" s="190" t="s">
        <v>82</v>
      </c>
      <c r="AY104" s="18" t="s">
        <v>139</v>
      </c>
      <c r="BE104" s="191">
        <f>IF(N104="základní",J104,0)</f>
        <v>0</v>
      </c>
      <c r="BF104" s="191">
        <f>IF(N104="snížená",J104,0)</f>
        <v>0</v>
      </c>
      <c r="BG104" s="191">
        <f>IF(N104="zákl. přenesená",J104,0)</f>
        <v>0</v>
      </c>
      <c r="BH104" s="191">
        <f>IF(N104="sníž. přenesená",J104,0)</f>
        <v>0</v>
      </c>
      <c r="BI104" s="191">
        <f>IF(N104="nulová",J104,0)</f>
        <v>0</v>
      </c>
      <c r="BJ104" s="18" t="s">
        <v>80</v>
      </c>
      <c r="BK104" s="191">
        <f>ROUND(I104*H104,2)</f>
        <v>0</v>
      </c>
      <c r="BL104" s="18" t="s">
        <v>146</v>
      </c>
      <c r="BM104" s="190" t="s">
        <v>1628</v>
      </c>
    </row>
    <row r="105" spans="1:65" s="2" customFormat="1" ht="11.25">
      <c r="A105" s="35"/>
      <c r="B105" s="36"/>
      <c r="C105" s="37"/>
      <c r="D105" s="192" t="s">
        <v>148</v>
      </c>
      <c r="E105" s="37"/>
      <c r="F105" s="193" t="s">
        <v>1191</v>
      </c>
      <c r="G105" s="37"/>
      <c r="H105" s="37"/>
      <c r="I105" s="194"/>
      <c r="J105" s="37"/>
      <c r="K105" s="37"/>
      <c r="L105" s="40"/>
      <c r="M105" s="195"/>
      <c r="N105" s="196"/>
      <c r="O105" s="65"/>
      <c r="P105" s="65"/>
      <c r="Q105" s="65"/>
      <c r="R105" s="65"/>
      <c r="S105" s="65"/>
      <c r="T105" s="66"/>
      <c r="U105" s="35"/>
      <c r="V105" s="35"/>
      <c r="W105" s="35"/>
      <c r="X105" s="35"/>
      <c r="Y105" s="35"/>
      <c r="Z105" s="35"/>
      <c r="AA105" s="35"/>
      <c r="AB105" s="35"/>
      <c r="AC105" s="35"/>
      <c r="AD105" s="35"/>
      <c r="AE105" s="35"/>
      <c r="AT105" s="18" t="s">
        <v>148</v>
      </c>
      <c r="AU105" s="18" t="s">
        <v>82</v>
      </c>
    </row>
    <row r="106" spans="1:65" s="13" customFormat="1" ht="11.25">
      <c r="B106" s="199"/>
      <c r="C106" s="200"/>
      <c r="D106" s="192" t="s">
        <v>152</v>
      </c>
      <c r="E106" s="201" t="s">
        <v>19</v>
      </c>
      <c r="F106" s="202" t="s">
        <v>1193</v>
      </c>
      <c r="G106" s="200"/>
      <c r="H106" s="201" t="s">
        <v>19</v>
      </c>
      <c r="I106" s="203"/>
      <c r="J106" s="200"/>
      <c r="K106" s="200"/>
      <c r="L106" s="204"/>
      <c r="M106" s="205"/>
      <c r="N106" s="206"/>
      <c r="O106" s="206"/>
      <c r="P106" s="206"/>
      <c r="Q106" s="206"/>
      <c r="R106" s="206"/>
      <c r="S106" s="206"/>
      <c r="T106" s="207"/>
      <c r="AT106" s="208" t="s">
        <v>152</v>
      </c>
      <c r="AU106" s="208" t="s">
        <v>82</v>
      </c>
      <c r="AV106" s="13" t="s">
        <v>80</v>
      </c>
      <c r="AW106" s="13" t="s">
        <v>35</v>
      </c>
      <c r="AX106" s="13" t="s">
        <v>73</v>
      </c>
      <c r="AY106" s="208" t="s">
        <v>139</v>
      </c>
    </row>
    <row r="107" spans="1:65" s="14" customFormat="1" ht="11.25">
      <c r="B107" s="209"/>
      <c r="C107" s="210"/>
      <c r="D107" s="192" t="s">
        <v>152</v>
      </c>
      <c r="E107" s="211" t="s">
        <v>19</v>
      </c>
      <c r="F107" s="212" t="s">
        <v>1629</v>
      </c>
      <c r="G107" s="210"/>
      <c r="H107" s="213">
        <v>5.202</v>
      </c>
      <c r="I107" s="214"/>
      <c r="J107" s="210"/>
      <c r="K107" s="210"/>
      <c r="L107" s="215"/>
      <c r="M107" s="216"/>
      <c r="N107" s="217"/>
      <c r="O107" s="217"/>
      <c r="P107" s="217"/>
      <c r="Q107" s="217"/>
      <c r="R107" s="217"/>
      <c r="S107" s="217"/>
      <c r="T107" s="218"/>
      <c r="AT107" s="219" t="s">
        <v>152</v>
      </c>
      <c r="AU107" s="219" t="s">
        <v>82</v>
      </c>
      <c r="AV107" s="14" t="s">
        <v>82</v>
      </c>
      <c r="AW107" s="14" t="s">
        <v>35</v>
      </c>
      <c r="AX107" s="14" t="s">
        <v>73</v>
      </c>
      <c r="AY107" s="219" t="s">
        <v>139</v>
      </c>
    </row>
    <row r="108" spans="1:65" s="15" customFormat="1" ht="11.25">
      <c r="B108" s="220"/>
      <c r="C108" s="221"/>
      <c r="D108" s="192" t="s">
        <v>152</v>
      </c>
      <c r="E108" s="222" t="s">
        <v>19</v>
      </c>
      <c r="F108" s="223" t="s">
        <v>155</v>
      </c>
      <c r="G108" s="221"/>
      <c r="H108" s="224">
        <v>5.202</v>
      </c>
      <c r="I108" s="225"/>
      <c r="J108" s="221"/>
      <c r="K108" s="221"/>
      <c r="L108" s="226"/>
      <c r="M108" s="227"/>
      <c r="N108" s="228"/>
      <c r="O108" s="228"/>
      <c r="P108" s="228"/>
      <c r="Q108" s="228"/>
      <c r="R108" s="228"/>
      <c r="S108" s="228"/>
      <c r="T108" s="229"/>
      <c r="AT108" s="230" t="s">
        <v>152</v>
      </c>
      <c r="AU108" s="230" t="s">
        <v>82</v>
      </c>
      <c r="AV108" s="15" t="s">
        <v>146</v>
      </c>
      <c r="AW108" s="15" t="s">
        <v>35</v>
      </c>
      <c r="AX108" s="15" t="s">
        <v>80</v>
      </c>
      <c r="AY108" s="230" t="s">
        <v>139</v>
      </c>
    </row>
    <row r="109" spans="1:65" s="2" customFormat="1" ht="24.2" customHeight="1">
      <c r="A109" s="35"/>
      <c r="B109" s="36"/>
      <c r="C109" s="179" t="s">
        <v>180</v>
      </c>
      <c r="D109" s="179" t="s">
        <v>141</v>
      </c>
      <c r="E109" s="180" t="s">
        <v>1201</v>
      </c>
      <c r="F109" s="181" t="s">
        <v>1202</v>
      </c>
      <c r="G109" s="182" t="s">
        <v>144</v>
      </c>
      <c r="H109" s="183">
        <v>16.899999999999999</v>
      </c>
      <c r="I109" s="184"/>
      <c r="J109" s="185">
        <f>ROUND(I109*H109,2)</f>
        <v>0</v>
      </c>
      <c r="K109" s="181" t="s">
        <v>1176</v>
      </c>
      <c r="L109" s="40"/>
      <c r="M109" s="186" t="s">
        <v>19</v>
      </c>
      <c r="N109" s="187" t="s">
        <v>44</v>
      </c>
      <c r="O109" s="65"/>
      <c r="P109" s="188">
        <f>O109*H109</f>
        <v>0</v>
      </c>
      <c r="Q109" s="188">
        <v>0</v>
      </c>
      <c r="R109" s="188">
        <f>Q109*H109</f>
        <v>0</v>
      </c>
      <c r="S109" s="188">
        <v>0</v>
      </c>
      <c r="T109" s="189">
        <f>S109*H109</f>
        <v>0</v>
      </c>
      <c r="U109" s="35"/>
      <c r="V109" s="35"/>
      <c r="W109" s="35"/>
      <c r="X109" s="35"/>
      <c r="Y109" s="35"/>
      <c r="Z109" s="35"/>
      <c r="AA109" s="35"/>
      <c r="AB109" s="35"/>
      <c r="AC109" s="35"/>
      <c r="AD109" s="35"/>
      <c r="AE109" s="35"/>
      <c r="AR109" s="190" t="s">
        <v>146</v>
      </c>
      <c r="AT109" s="190" t="s">
        <v>141</v>
      </c>
      <c r="AU109" s="190" t="s">
        <v>82</v>
      </c>
      <c r="AY109" s="18" t="s">
        <v>139</v>
      </c>
      <c r="BE109" s="191">
        <f>IF(N109="základní",J109,0)</f>
        <v>0</v>
      </c>
      <c r="BF109" s="191">
        <f>IF(N109="snížená",J109,0)</f>
        <v>0</v>
      </c>
      <c r="BG109" s="191">
        <f>IF(N109="zákl. přenesená",J109,0)</f>
        <v>0</v>
      </c>
      <c r="BH109" s="191">
        <f>IF(N109="sníž. přenesená",J109,0)</f>
        <v>0</v>
      </c>
      <c r="BI109" s="191">
        <f>IF(N109="nulová",J109,0)</f>
        <v>0</v>
      </c>
      <c r="BJ109" s="18" t="s">
        <v>80</v>
      </c>
      <c r="BK109" s="191">
        <f>ROUND(I109*H109,2)</f>
        <v>0</v>
      </c>
      <c r="BL109" s="18" t="s">
        <v>146</v>
      </c>
      <c r="BM109" s="190" t="s">
        <v>1630</v>
      </c>
    </row>
    <row r="110" spans="1:65" s="2" customFormat="1" ht="39">
      <c r="A110" s="35"/>
      <c r="B110" s="36"/>
      <c r="C110" s="37"/>
      <c r="D110" s="192" t="s">
        <v>148</v>
      </c>
      <c r="E110" s="37"/>
      <c r="F110" s="193" t="s">
        <v>1204</v>
      </c>
      <c r="G110" s="37"/>
      <c r="H110" s="37"/>
      <c r="I110" s="194"/>
      <c r="J110" s="37"/>
      <c r="K110" s="37"/>
      <c r="L110" s="40"/>
      <c r="M110" s="195"/>
      <c r="N110" s="196"/>
      <c r="O110" s="65"/>
      <c r="P110" s="65"/>
      <c r="Q110" s="65"/>
      <c r="R110" s="65"/>
      <c r="S110" s="65"/>
      <c r="T110" s="66"/>
      <c r="U110" s="35"/>
      <c r="V110" s="35"/>
      <c r="W110" s="35"/>
      <c r="X110" s="35"/>
      <c r="Y110" s="35"/>
      <c r="Z110" s="35"/>
      <c r="AA110" s="35"/>
      <c r="AB110" s="35"/>
      <c r="AC110" s="35"/>
      <c r="AD110" s="35"/>
      <c r="AE110" s="35"/>
      <c r="AT110" s="18" t="s">
        <v>148</v>
      </c>
      <c r="AU110" s="18" t="s">
        <v>82</v>
      </c>
    </row>
    <row r="111" spans="1:65" s="14" customFormat="1" ht="11.25">
      <c r="B111" s="209"/>
      <c r="C111" s="210"/>
      <c r="D111" s="192" t="s">
        <v>152</v>
      </c>
      <c r="E111" s="211" t="s">
        <v>19</v>
      </c>
      <c r="F111" s="212" t="s">
        <v>1631</v>
      </c>
      <c r="G111" s="210"/>
      <c r="H111" s="213">
        <v>16.899999999999999</v>
      </c>
      <c r="I111" s="214"/>
      <c r="J111" s="210"/>
      <c r="K111" s="210"/>
      <c r="L111" s="215"/>
      <c r="M111" s="216"/>
      <c r="N111" s="217"/>
      <c r="O111" s="217"/>
      <c r="P111" s="217"/>
      <c r="Q111" s="217"/>
      <c r="R111" s="217"/>
      <c r="S111" s="217"/>
      <c r="T111" s="218"/>
      <c r="AT111" s="219" t="s">
        <v>152</v>
      </c>
      <c r="AU111" s="219" t="s">
        <v>82</v>
      </c>
      <c r="AV111" s="14" t="s">
        <v>82</v>
      </c>
      <c r="AW111" s="14" t="s">
        <v>35</v>
      </c>
      <c r="AX111" s="14" t="s">
        <v>73</v>
      </c>
      <c r="AY111" s="219" t="s">
        <v>139</v>
      </c>
    </row>
    <row r="112" spans="1:65" s="15" customFormat="1" ht="11.25">
      <c r="B112" s="220"/>
      <c r="C112" s="221"/>
      <c r="D112" s="192" t="s">
        <v>152</v>
      </c>
      <c r="E112" s="222" t="s">
        <v>19</v>
      </c>
      <c r="F112" s="223" t="s">
        <v>155</v>
      </c>
      <c r="G112" s="221"/>
      <c r="H112" s="224">
        <v>16.899999999999999</v>
      </c>
      <c r="I112" s="225"/>
      <c r="J112" s="221"/>
      <c r="K112" s="221"/>
      <c r="L112" s="226"/>
      <c r="M112" s="227"/>
      <c r="N112" s="228"/>
      <c r="O112" s="228"/>
      <c r="P112" s="228"/>
      <c r="Q112" s="228"/>
      <c r="R112" s="228"/>
      <c r="S112" s="228"/>
      <c r="T112" s="229"/>
      <c r="AT112" s="230" t="s">
        <v>152</v>
      </c>
      <c r="AU112" s="230" t="s">
        <v>82</v>
      </c>
      <c r="AV112" s="15" t="s">
        <v>146</v>
      </c>
      <c r="AW112" s="15" t="s">
        <v>35</v>
      </c>
      <c r="AX112" s="15" t="s">
        <v>80</v>
      </c>
      <c r="AY112" s="230" t="s">
        <v>139</v>
      </c>
    </row>
    <row r="113" spans="1:65" s="2" customFormat="1" ht="24.2" customHeight="1">
      <c r="A113" s="35"/>
      <c r="B113" s="36"/>
      <c r="C113" s="179" t="s">
        <v>189</v>
      </c>
      <c r="D113" s="179" t="s">
        <v>141</v>
      </c>
      <c r="E113" s="180" t="s">
        <v>1206</v>
      </c>
      <c r="F113" s="181" t="s">
        <v>1207</v>
      </c>
      <c r="G113" s="182" t="s">
        <v>1208</v>
      </c>
      <c r="H113" s="183">
        <v>7.0000000000000001E-3</v>
      </c>
      <c r="I113" s="184"/>
      <c r="J113" s="185">
        <f>ROUND(I113*H113,2)</f>
        <v>0</v>
      </c>
      <c r="K113" s="181" t="s">
        <v>1176</v>
      </c>
      <c r="L113" s="40"/>
      <c r="M113" s="186" t="s">
        <v>19</v>
      </c>
      <c r="N113" s="187" t="s">
        <v>44</v>
      </c>
      <c r="O113" s="65"/>
      <c r="P113" s="188">
        <f>O113*H113</f>
        <v>0</v>
      </c>
      <c r="Q113" s="188">
        <v>0</v>
      </c>
      <c r="R113" s="188">
        <f>Q113*H113</f>
        <v>0</v>
      </c>
      <c r="S113" s="188">
        <v>0</v>
      </c>
      <c r="T113" s="189">
        <f>S113*H113</f>
        <v>0</v>
      </c>
      <c r="U113" s="35"/>
      <c r="V113" s="35"/>
      <c r="W113" s="35"/>
      <c r="X113" s="35"/>
      <c r="Y113" s="35"/>
      <c r="Z113" s="35"/>
      <c r="AA113" s="35"/>
      <c r="AB113" s="35"/>
      <c r="AC113" s="35"/>
      <c r="AD113" s="35"/>
      <c r="AE113" s="35"/>
      <c r="AR113" s="190" t="s">
        <v>146</v>
      </c>
      <c r="AT113" s="190" t="s">
        <v>141</v>
      </c>
      <c r="AU113" s="190" t="s">
        <v>82</v>
      </c>
      <c r="AY113" s="18" t="s">
        <v>139</v>
      </c>
      <c r="BE113" s="191">
        <f>IF(N113="základní",J113,0)</f>
        <v>0</v>
      </c>
      <c r="BF113" s="191">
        <f>IF(N113="snížená",J113,0)</f>
        <v>0</v>
      </c>
      <c r="BG113" s="191">
        <f>IF(N113="zákl. přenesená",J113,0)</f>
        <v>0</v>
      </c>
      <c r="BH113" s="191">
        <f>IF(N113="sníž. přenesená",J113,0)</f>
        <v>0</v>
      </c>
      <c r="BI113" s="191">
        <f>IF(N113="nulová",J113,0)</f>
        <v>0</v>
      </c>
      <c r="BJ113" s="18" t="s">
        <v>80</v>
      </c>
      <c r="BK113" s="191">
        <f>ROUND(I113*H113,2)</f>
        <v>0</v>
      </c>
      <c r="BL113" s="18" t="s">
        <v>146</v>
      </c>
      <c r="BM113" s="190" t="s">
        <v>1632</v>
      </c>
    </row>
    <row r="114" spans="1:65" s="2" customFormat="1" ht="48.75">
      <c r="A114" s="35"/>
      <c r="B114" s="36"/>
      <c r="C114" s="37"/>
      <c r="D114" s="192" t="s">
        <v>148</v>
      </c>
      <c r="E114" s="37"/>
      <c r="F114" s="193" t="s">
        <v>1210</v>
      </c>
      <c r="G114" s="37"/>
      <c r="H114" s="37"/>
      <c r="I114" s="194"/>
      <c r="J114" s="37"/>
      <c r="K114" s="37"/>
      <c r="L114" s="40"/>
      <c r="M114" s="195"/>
      <c r="N114" s="196"/>
      <c r="O114" s="65"/>
      <c r="P114" s="65"/>
      <c r="Q114" s="65"/>
      <c r="R114" s="65"/>
      <c r="S114" s="65"/>
      <c r="T114" s="66"/>
      <c r="U114" s="35"/>
      <c r="V114" s="35"/>
      <c r="W114" s="35"/>
      <c r="X114" s="35"/>
      <c r="Y114" s="35"/>
      <c r="Z114" s="35"/>
      <c r="AA114" s="35"/>
      <c r="AB114" s="35"/>
      <c r="AC114" s="35"/>
      <c r="AD114" s="35"/>
      <c r="AE114" s="35"/>
      <c r="AT114" s="18" t="s">
        <v>148</v>
      </c>
      <c r="AU114" s="18" t="s">
        <v>82</v>
      </c>
    </row>
    <row r="115" spans="1:65" s="14" customFormat="1" ht="11.25">
      <c r="B115" s="209"/>
      <c r="C115" s="210"/>
      <c r="D115" s="192" t="s">
        <v>152</v>
      </c>
      <c r="E115" s="211" t="s">
        <v>19</v>
      </c>
      <c r="F115" s="212" t="s">
        <v>1633</v>
      </c>
      <c r="G115" s="210"/>
      <c r="H115" s="213">
        <v>7.0000000000000001E-3</v>
      </c>
      <c r="I115" s="214"/>
      <c r="J115" s="210"/>
      <c r="K115" s="210"/>
      <c r="L115" s="215"/>
      <c r="M115" s="216"/>
      <c r="N115" s="217"/>
      <c r="O115" s="217"/>
      <c r="P115" s="217"/>
      <c r="Q115" s="217"/>
      <c r="R115" s="217"/>
      <c r="S115" s="217"/>
      <c r="T115" s="218"/>
      <c r="AT115" s="219" t="s">
        <v>152</v>
      </c>
      <c r="AU115" s="219" t="s">
        <v>82</v>
      </c>
      <c r="AV115" s="14" t="s">
        <v>82</v>
      </c>
      <c r="AW115" s="14" t="s">
        <v>35</v>
      </c>
      <c r="AX115" s="14" t="s">
        <v>73</v>
      </c>
      <c r="AY115" s="219" t="s">
        <v>139</v>
      </c>
    </row>
    <row r="116" spans="1:65" s="15" customFormat="1" ht="11.25">
      <c r="B116" s="220"/>
      <c r="C116" s="221"/>
      <c r="D116" s="192" t="s">
        <v>152</v>
      </c>
      <c r="E116" s="222" t="s">
        <v>19</v>
      </c>
      <c r="F116" s="223" t="s">
        <v>155</v>
      </c>
      <c r="G116" s="221"/>
      <c r="H116" s="224">
        <v>7.0000000000000001E-3</v>
      </c>
      <c r="I116" s="225"/>
      <c r="J116" s="221"/>
      <c r="K116" s="221"/>
      <c r="L116" s="226"/>
      <c r="M116" s="227"/>
      <c r="N116" s="228"/>
      <c r="O116" s="228"/>
      <c r="P116" s="228"/>
      <c r="Q116" s="228"/>
      <c r="R116" s="228"/>
      <c r="S116" s="228"/>
      <c r="T116" s="229"/>
      <c r="AT116" s="230" t="s">
        <v>152</v>
      </c>
      <c r="AU116" s="230" t="s">
        <v>82</v>
      </c>
      <c r="AV116" s="15" t="s">
        <v>146</v>
      </c>
      <c r="AW116" s="15" t="s">
        <v>35</v>
      </c>
      <c r="AX116" s="15" t="s">
        <v>80</v>
      </c>
      <c r="AY116" s="230" t="s">
        <v>139</v>
      </c>
    </row>
    <row r="117" spans="1:65" s="2" customFormat="1" ht="24.2" customHeight="1">
      <c r="A117" s="35"/>
      <c r="B117" s="36"/>
      <c r="C117" s="179" t="s">
        <v>179</v>
      </c>
      <c r="D117" s="179" t="s">
        <v>141</v>
      </c>
      <c r="E117" s="180" t="s">
        <v>1212</v>
      </c>
      <c r="F117" s="181" t="s">
        <v>1213</v>
      </c>
      <c r="G117" s="182" t="s">
        <v>1208</v>
      </c>
      <c r="H117" s="183">
        <v>7.0000000000000001E-3</v>
      </c>
      <c r="I117" s="184"/>
      <c r="J117" s="185">
        <f>ROUND(I117*H117,2)</f>
        <v>0</v>
      </c>
      <c r="K117" s="181" t="s">
        <v>1176</v>
      </c>
      <c r="L117" s="40"/>
      <c r="M117" s="186" t="s">
        <v>19</v>
      </c>
      <c r="N117" s="187" t="s">
        <v>44</v>
      </c>
      <c r="O117" s="65"/>
      <c r="P117" s="188">
        <f>O117*H117</f>
        <v>0</v>
      </c>
      <c r="Q117" s="188">
        <v>0</v>
      </c>
      <c r="R117" s="188">
        <f>Q117*H117</f>
        <v>0</v>
      </c>
      <c r="S117" s="188">
        <v>0</v>
      </c>
      <c r="T117" s="189">
        <f>S117*H117</f>
        <v>0</v>
      </c>
      <c r="U117" s="35"/>
      <c r="V117" s="35"/>
      <c r="W117" s="35"/>
      <c r="X117" s="35"/>
      <c r="Y117" s="35"/>
      <c r="Z117" s="35"/>
      <c r="AA117" s="35"/>
      <c r="AB117" s="35"/>
      <c r="AC117" s="35"/>
      <c r="AD117" s="35"/>
      <c r="AE117" s="35"/>
      <c r="AR117" s="190" t="s">
        <v>146</v>
      </c>
      <c r="AT117" s="190" t="s">
        <v>141</v>
      </c>
      <c r="AU117" s="190" t="s">
        <v>82</v>
      </c>
      <c r="AY117" s="18" t="s">
        <v>139</v>
      </c>
      <c r="BE117" s="191">
        <f>IF(N117="základní",J117,0)</f>
        <v>0</v>
      </c>
      <c r="BF117" s="191">
        <f>IF(N117="snížená",J117,0)</f>
        <v>0</v>
      </c>
      <c r="BG117" s="191">
        <f>IF(N117="zákl. přenesená",J117,0)</f>
        <v>0</v>
      </c>
      <c r="BH117" s="191">
        <f>IF(N117="sníž. přenesená",J117,0)</f>
        <v>0</v>
      </c>
      <c r="BI117" s="191">
        <f>IF(N117="nulová",J117,0)</f>
        <v>0</v>
      </c>
      <c r="BJ117" s="18" t="s">
        <v>80</v>
      </c>
      <c r="BK117" s="191">
        <f>ROUND(I117*H117,2)</f>
        <v>0</v>
      </c>
      <c r="BL117" s="18" t="s">
        <v>146</v>
      </c>
      <c r="BM117" s="190" t="s">
        <v>1634</v>
      </c>
    </row>
    <row r="118" spans="1:65" s="2" customFormat="1" ht="58.5">
      <c r="A118" s="35"/>
      <c r="B118" s="36"/>
      <c r="C118" s="37"/>
      <c r="D118" s="192" t="s">
        <v>148</v>
      </c>
      <c r="E118" s="37"/>
      <c r="F118" s="193" t="s">
        <v>1215</v>
      </c>
      <c r="G118" s="37"/>
      <c r="H118" s="37"/>
      <c r="I118" s="194"/>
      <c r="J118" s="37"/>
      <c r="K118" s="37"/>
      <c r="L118" s="40"/>
      <c r="M118" s="195"/>
      <c r="N118" s="196"/>
      <c r="O118" s="65"/>
      <c r="P118" s="65"/>
      <c r="Q118" s="65"/>
      <c r="R118" s="65"/>
      <c r="S118" s="65"/>
      <c r="T118" s="66"/>
      <c r="U118" s="35"/>
      <c r="V118" s="35"/>
      <c r="W118" s="35"/>
      <c r="X118" s="35"/>
      <c r="Y118" s="35"/>
      <c r="Z118" s="35"/>
      <c r="AA118" s="35"/>
      <c r="AB118" s="35"/>
      <c r="AC118" s="35"/>
      <c r="AD118" s="35"/>
      <c r="AE118" s="35"/>
      <c r="AT118" s="18" t="s">
        <v>148</v>
      </c>
      <c r="AU118" s="18" t="s">
        <v>82</v>
      </c>
    </row>
    <row r="119" spans="1:65" s="14" customFormat="1" ht="11.25">
      <c r="B119" s="209"/>
      <c r="C119" s="210"/>
      <c r="D119" s="192" t="s">
        <v>152</v>
      </c>
      <c r="E119" s="211" t="s">
        <v>19</v>
      </c>
      <c r="F119" s="212" t="s">
        <v>1633</v>
      </c>
      <c r="G119" s="210"/>
      <c r="H119" s="213">
        <v>7.0000000000000001E-3</v>
      </c>
      <c r="I119" s="214"/>
      <c r="J119" s="210"/>
      <c r="K119" s="210"/>
      <c r="L119" s="215"/>
      <c r="M119" s="216"/>
      <c r="N119" s="217"/>
      <c r="O119" s="217"/>
      <c r="P119" s="217"/>
      <c r="Q119" s="217"/>
      <c r="R119" s="217"/>
      <c r="S119" s="217"/>
      <c r="T119" s="218"/>
      <c r="AT119" s="219" t="s">
        <v>152</v>
      </c>
      <c r="AU119" s="219" t="s">
        <v>82</v>
      </c>
      <c r="AV119" s="14" t="s">
        <v>82</v>
      </c>
      <c r="AW119" s="14" t="s">
        <v>35</v>
      </c>
      <c r="AX119" s="14" t="s">
        <v>73</v>
      </c>
      <c r="AY119" s="219" t="s">
        <v>139</v>
      </c>
    </row>
    <row r="120" spans="1:65" s="15" customFormat="1" ht="11.25">
      <c r="B120" s="220"/>
      <c r="C120" s="221"/>
      <c r="D120" s="192" t="s">
        <v>152</v>
      </c>
      <c r="E120" s="222" t="s">
        <v>19</v>
      </c>
      <c r="F120" s="223" t="s">
        <v>155</v>
      </c>
      <c r="G120" s="221"/>
      <c r="H120" s="224">
        <v>7.0000000000000001E-3</v>
      </c>
      <c r="I120" s="225"/>
      <c r="J120" s="221"/>
      <c r="K120" s="221"/>
      <c r="L120" s="226"/>
      <c r="M120" s="227"/>
      <c r="N120" s="228"/>
      <c r="O120" s="228"/>
      <c r="P120" s="228"/>
      <c r="Q120" s="228"/>
      <c r="R120" s="228"/>
      <c r="S120" s="228"/>
      <c r="T120" s="229"/>
      <c r="AT120" s="230" t="s">
        <v>152</v>
      </c>
      <c r="AU120" s="230" t="s">
        <v>82</v>
      </c>
      <c r="AV120" s="15" t="s">
        <v>146</v>
      </c>
      <c r="AW120" s="15" t="s">
        <v>35</v>
      </c>
      <c r="AX120" s="15" t="s">
        <v>80</v>
      </c>
      <c r="AY120" s="230" t="s">
        <v>139</v>
      </c>
    </row>
    <row r="121" spans="1:65" s="2" customFormat="1" ht="24.2" customHeight="1">
      <c r="A121" s="35"/>
      <c r="B121" s="36"/>
      <c r="C121" s="179" t="s">
        <v>210</v>
      </c>
      <c r="D121" s="179" t="s">
        <v>141</v>
      </c>
      <c r="E121" s="180" t="s">
        <v>1216</v>
      </c>
      <c r="F121" s="181" t="s">
        <v>1217</v>
      </c>
      <c r="G121" s="182" t="s">
        <v>524</v>
      </c>
      <c r="H121" s="183">
        <v>4</v>
      </c>
      <c r="I121" s="184"/>
      <c r="J121" s="185">
        <f>ROUND(I121*H121,2)</f>
        <v>0</v>
      </c>
      <c r="K121" s="181" t="s">
        <v>1176</v>
      </c>
      <c r="L121" s="40"/>
      <c r="M121" s="186" t="s">
        <v>19</v>
      </c>
      <c r="N121" s="187" t="s">
        <v>44</v>
      </c>
      <c r="O121" s="65"/>
      <c r="P121" s="188">
        <f>O121*H121</f>
        <v>0</v>
      </c>
      <c r="Q121" s="188">
        <v>0</v>
      </c>
      <c r="R121" s="188">
        <f>Q121*H121</f>
        <v>0</v>
      </c>
      <c r="S121" s="188">
        <v>0</v>
      </c>
      <c r="T121" s="189">
        <f>S121*H121</f>
        <v>0</v>
      </c>
      <c r="U121" s="35"/>
      <c r="V121" s="35"/>
      <c r="W121" s="35"/>
      <c r="X121" s="35"/>
      <c r="Y121" s="35"/>
      <c r="Z121" s="35"/>
      <c r="AA121" s="35"/>
      <c r="AB121" s="35"/>
      <c r="AC121" s="35"/>
      <c r="AD121" s="35"/>
      <c r="AE121" s="35"/>
      <c r="AR121" s="190" t="s">
        <v>146</v>
      </c>
      <c r="AT121" s="190" t="s">
        <v>141</v>
      </c>
      <c r="AU121" s="190" t="s">
        <v>82</v>
      </c>
      <c r="AY121" s="18" t="s">
        <v>139</v>
      </c>
      <c r="BE121" s="191">
        <f>IF(N121="základní",J121,0)</f>
        <v>0</v>
      </c>
      <c r="BF121" s="191">
        <f>IF(N121="snížená",J121,0)</f>
        <v>0</v>
      </c>
      <c r="BG121" s="191">
        <f>IF(N121="zákl. přenesená",J121,0)</f>
        <v>0</v>
      </c>
      <c r="BH121" s="191">
        <f>IF(N121="sníž. přenesená",J121,0)</f>
        <v>0</v>
      </c>
      <c r="BI121" s="191">
        <f>IF(N121="nulová",J121,0)</f>
        <v>0</v>
      </c>
      <c r="BJ121" s="18" t="s">
        <v>80</v>
      </c>
      <c r="BK121" s="191">
        <f>ROUND(I121*H121,2)</f>
        <v>0</v>
      </c>
      <c r="BL121" s="18" t="s">
        <v>146</v>
      </c>
      <c r="BM121" s="190" t="s">
        <v>1635</v>
      </c>
    </row>
    <row r="122" spans="1:65" s="2" customFormat="1" ht="29.25">
      <c r="A122" s="35"/>
      <c r="B122" s="36"/>
      <c r="C122" s="37"/>
      <c r="D122" s="192" t="s">
        <v>148</v>
      </c>
      <c r="E122" s="37"/>
      <c r="F122" s="193" t="s">
        <v>1219</v>
      </c>
      <c r="G122" s="37"/>
      <c r="H122" s="37"/>
      <c r="I122" s="194"/>
      <c r="J122" s="37"/>
      <c r="K122" s="37"/>
      <c r="L122" s="40"/>
      <c r="M122" s="195"/>
      <c r="N122" s="196"/>
      <c r="O122" s="65"/>
      <c r="P122" s="65"/>
      <c r="Q122" s="65"/>
      <c r="R122" s="65"/>
      <c r="S122" s="65"/>
      <c r="T122" s="66"/>
      <c r="U122" s="35"/>
      <c r="V122" s="35"/>
      <c r="W122" s="35"/>
      <c r="X122" s="35"/>
      <c r="Y122" s="35"/>
      <c r="Z122" s="35"/>
      <c r="AA122" s="35"/>
      <c r="AB122" s="35"/>
      <c r="AC122" s="35"/>
      <c r="AD122" s="35"/>
      <c r="AE122" s="35"/>
      <c r="AT122" s="18" t="s">
        <v>148</v>
      </c>
      <c r="AU122" s="18" t="s">
        <v>82</v>
      </c>
    </row>
    <row r="123" spans="1:65" s="13" customFormat="1" ht="11.25">
      <c r="B123" s="199"/>
      <c r="C123" s="200"/>
      <c r="D123" s="192" t="s">
        <v>152</v>
      </c>
      <c r="E123" s="201" t="s">
        <v>19</v>
      </c>
      <c r="F123" s="202" t="s">
        <v>1636</v>
      </c>
      <c r="G123" s="200"/>
      <c r="H123" s="201" t="s">
        <v>19</v>
      </c>
      <c r="I123" s="203"/>
      <c r="J123" s="200"/>
      <c r="K123" s="200"/>
      <c r="L123" s="204"/>
      <c r="M123" s="205"/>
      <c r="N123" s="206"/>
      <c r="O123" s="206"/>
      <c r="P123" s="206"/>
      <c r="Q123" s="206"/>
      <c r="R123" s="206"/>
      <c r="S123" s="206"/>
      <c r="T123" s="207"/>
      <c r="AT123" s="208" t="s">
        <v>152</v>
      </c>
      <c r="AU123" s="208" t="s">
        <v>82</v>
      </c>
      <c r="AV123" s="13" t="s">
        <v>80</v>
      </c>
      <c r="AW123" s="13" t="s">
        <v>35</v>
      </c>
      <c r="AX123" s="13" t="s">
        <v>73</v>
      </c>
      <c r="AY123" s="208" t="s">
        <v>139</v>
      </c>
    </row>
    <row r="124" spans="1:65" s="14" customFormat="1" ht="11.25">
      <c r="B124" s="209"/>
      <c r="C124" s="210"/>
      <c r="D124" s="192" t="s">
        <v>152</v>
      </c>
      <c r="E124" s="211" t="s">
        <v>19</v>
      </c>
      <c r="F124" s="212" t="s">
        <v>146</v>
      </c>
      <c r="G124" s="210"/>
      <c r="H124" s="213">
        <v>4</v>
      </c>
      <c r="I124" s="214"/>
      <c r="J124" s="210"/>
      <c r="K124" s="210"/>
      <c r="L124" s="215"/>
      <c r="M124" s="216"/>
      <c r="N124" s="217"/>
      <c r="O124" s="217"/>
      <c r="P124" s="217"/>
      <c r="Q124" s="217"/>
      <c r="R124" s="217"/>
      <c r="S124" s="217"/>
      <c r="T124" s="218"/>
      <c r="AT124" s="219" t="s">
        <v>152</v>
      </c>
      <c r="AU124" s="219" t="s">
        <v>82</v>
      </c>
      <c r="AV124" s="14" t="s">
        <v>82</v>
      </c>
      <c r="AW124" s="14" t="s">
        <v>35</v>
      </c>
      <c r="AX124" s="14" t="s">
        <v>73</v>
      </c>
      <c r="AY124" s="219" t="s">
        <v>139</v>
      </c>
    </row>
    <row r="125" spans="1:65" s="15" customFormat="1" ht="11.25">
      <c r="B125" s="220"/>
      <c r="C125" s="221"/>
      <c r="D125" s="192" t="s">
        <v>152</v>
      </c>
      <c r="E125" s="222" t="s">
        <v>19</v>
      </c>
      <c r="F125" s="223" t="s">
        <v>155</v>
      </c>
      <c r="G125" s="221"/>
      <c r="H125" s="224">
        <v>4</v>
      </c>
      <c r="I125" s="225"/>
      <c r="J125" s="221"/>
      <c r="K125" s="221"/>
      <c r="L125" s="226"/>
      <c r="M125" s="227"/>
      <c r="N125" s="228"/>
      <c r="O125" s="228"/>
      <c r="P125" s="228"/>
      <c r="Q125" s="228"/>
      <c r="R125" s="228"/>
      <c r="S125" s="228"/>
      <c r="T125" s="229"/>
      <c r="AT125" s="230" t="s">
        <v>152</v>
      </c>
      <c r="AU125" s="230" t="s">
        <v>82</v>
      </c>
      <c r="AV125" s="15" t="s">
        <v>146</v>
      </c>
      <c r="AW125" s="15" t="s">
        <v>35</v>
      </c>
      <c r="AX125" s="15" t="s">
        <v>80</v>
      </c>
      <c r="AY125" s="230" t="s">
        <v>139</v>
      </c>
    </row>
    <row r="126" spans="1:65" s="2" customFormat="1" ht="24.2" customHeight="1">
      <c r="A126" s="35"/>
      <c r="B126" s="36"/>
      <c r="C126" s="179" t="s">
        <v>219</v>
      </c>
      <c r="D126" s="179" t="s">
        <v>141</v>
      </c>
      <c r="E126" s="180" t="s">
        <v>1236</v>
      </c>
      <c r="F126" s="181" t="s">
        <v>1237</v>
      </c>
      <c r="G126" s="182" t="s">
        <v>1238</v>
      </c>
      <c r="H126" s="183">
        <v>4</v>
      </c>
      <c r="I126" s="184"/>
      <c r="J126" s="185">
        <f>ROUND(I126*H126,2)</f>
        <v>0</v>
      </c>
      <c r="K126" s="181" t="s">
        <v>1176</v>
      </c>
      <c r="L126" s="40"/>
      <c r="M126" s="186" t="s">
        <v>19</v>
      </c>
      <c r="N126" s="187" t="s">
        <v>44</v>
      </c>
      <c r="O126" s="65"/>
      <c r="P126" s="188">
        <f>O126*H126</f>
        <v>0</v>
      </c>
      <c r="Q126" s="188">
        <v>0</v>
      </c>
      <c r="R126" s="188">
        <f>Q126*H126</f>
        <v>0</v>
      </c>
      <c r="S126" s="188">
        <v>0</v>
      </c>
      <c r="T126" s="189">
        <f>S126*H126</f>
        <v>0</v>
      </c>
      <c r="U126" s="35"/>
      <c r="V126" s="35"/>
      <c r="W126" s="35"/>
      <c r="X126" s="35"/>
      <c r="Y126" s="35"/>
      <c r="Z126" s="35"/>
      <c r="AA126" s="35"/>
      <c r="AB126" s="35"/>
      <c r="AC126" s="35"/>
      <c r="AD126" s="35"/>
      <c r="AE126" s="35"/>
      <c r="AR126" s="190" t="s">
        <v>146</v>
      </c>
      <c r="AT126" s="190" t="s">
        <v>141</v>
      </c>
      <c r="AU126" s="190" t="s">
        <v>82</v>
      </c>
      <c r="AY126" s="18" t="s">
        <v>139</v>
      </c>
      <c r="BE126" s="191">
        <f>IF(N126="základní",J126,0)</f>
        <v>0</v>
      </c>
      <c r="BF126" s="191">
        <f>IF(N126="snížená",J126,0)</f>
        <v>0</v>
      </c>
      <c r="BG126" s="191">
        <f>IF(N126="zákl. přenesená",J126,0)</f>
        <v>0</v>
      </c>
      <c r="BH126" s="191">
        <f>IF(N126="sníž. přenesená",J126,0)</f>
        <v>0</v>
      </c>
      <c r="BI126" s="191">
        <f>IF(N126="nulová",J126,0)</f>
        <v>0</v>
      </c>
      <c r="BJ126" s="18" t="s">
        <v>80</v>
      </c>
      <c r="BK126" s="191">
        <f>ROUND(I126*H126,2)</f>
        <v>0</v>
      </c>
      <c r="BL126" s="18" t="s">
        <v>146</v>
      </c>
      <c r="BM126" s="190" t="s">
        <v>1637</v>
      </c>
    </row>
    <row r="127" spans="1:65" s="2" customFormat="1" ht="68.25">
      <c r="A127" s="35"/>
      <c r="B127" s="36"/>
      <c r="C127" s="37"/>
      <c r="D127" s="192" t="s">
        <v>148</v>
      </c>
      <c r="E127" s="37"/>
      <c r="F127" s="193" t="s">
        <v>1240</v>
      </c>
      <c r="G127" s="37"/>
      <c r="H127" s="37"/>
      <c r="I127" s="194"/>
      <c r="J127" s="37"/>
      <c r="K127" s="37"/>
      <c r="L127" s="40"/>
      <c r="M127" s="195"/>
      <c r="N127" s="196"/>
      <c r="O127" s="65"/>
      <c r="P127" s="65"/>
      <c r="Q127" s="65"/>
      <c r="R127" s="65"/>
      <c r="S127" s="65"/>
      <c r="T127" s="66"/>
      <c r="U127" s="35"/>
      <c r="V127" s="35"/>
      <c r="W127" s="35"/>
      <c r="X127" s="35"/>
      <c r="Y127" s="35"/>
      <c r="Z127" s="35"/>
      <c r="AA127" s="35"/>
      <c r="AB127" s="35"/>
      <c r="AC127" s="35"/>
      <c r="AD127" s="35"/>
      <c r="AE127" s="35"/>
      <c r="AT127" s="18" t="s">
        <v>148</v>
      </c>
      <c r="AU127" s="18" t="s">
        <v>82</v>
      </c>
    </row>
    <row r="128" spans="1:65" s="14" customFormat="1" ht="11.25">
      <c r="B128" s="209"/>
      <c r="C128" s="210"/>
      <c r="D128" s="192" t="s">
        <v>152</v>
      </c>
      <c r="E128" s="211" t="s">
        <v>19</v>
      </c>
      <c r="F128" s="212" t="s">
        <v>1638</v>
      </c>
      <c r="G128" s="210"/>
      <c r="H128" s="213">
        <v>4</v>
      </c>
      <c r="I128" s="214"/>
      <c r="J128" s="210"/>
      <c r="K128" s="210"/>
      <c r="L128" s="215"/>
      <c r="M128" s="216"/>
      <c r="N128" s="217"/>
      <c r="O128" s="217"/>
      <c r="P128" s="217"/>
      <c r="Q128" s="217"/>
      <c r="R128" s="217"/>
      <c r="S128" s="217"/>
      <c r="T128" s="218"/>
      <c r="AT128" s="219" t="s">
        <v>152</v>
      </c>
      <c r="AU128" s="219" t="s">
        <v>82</v>
      </c>
      <c r="AV128" s="14" t="s">
        <v>82</v>
      </c>
      <c r="AW128" s="14" t="s">
        <v>35</v>
      </c>
      <c r="AX128" s="14" t="s">
        <v>73</v>
      </c>
      <c r="AY128" s="219" t="s">
        <v>139</v>
      </c>
    </row>
    <row r="129" spans="1:65" s="15" customFormat="1" ht="11.25">
      <c r="B129" s="220"/>
      <c r="C129" s="221"/>
      <c r="D129" s="192" t="s">
        <v>152</v>
      </c>
      <c r="E129" s="222" t="s">
        <v>19</v>
      </c>
      <c r="F129" s="223" t="s">
        <v>155</v>
      </c>
      <c r="G129" s="221"/>
      <c r="H129" s="224">
        <v>4</v>
      </c>
      <c r="I129" s="225"/>
      <c r="J129" s="221"/>
      <c r="K129" s="221"/>
      <c r="L129" s="226"/>
      <c r="M129" s="227"/>
      <c r="N129" s="228"/>
      <c r="O129" s="228"/>
      <c r="P129" s="228"/>
      <c r="Q129" s="228"/>
      <c r="R129" s="228"/>
      <c r="S129" s="228"/>
      <c r="T129" s="229"/>
      <c r="AT129" s="230" t="s">
        <v>152</v>
      </c>
      <c r="AU129" s="230" t="s">
        <v>82</v>
      </c>
      <c r="AV129" s="15" t="s">
        <v>146</v>
      </c>
      <c r="AW129" s="15" t="s">
        <v>35</v>
      </c>
      <c r="AX129" s="15" t="s">
        <v>80</v>
      </c>
      <c r="AY129" s="230" t="s">
        <v>139</v>
      </c>
    </row>
    <row r="130" spans="1:65" s="2" customFormat="1" ht="24.2" customHeight="1">
      <c r="A130" s="35"/>
      <c r="B130" s="36"/>
      <c r="C130" s="179" t="s">
        <v>226</v>
      </c>
      <c r="D130" s="179" t="s">
        <v>141</v>
      </c>
      <c r="E130" s="180" t="s">
        <v>1242</v>
      </c>
      <c r="F130" s="181" t="s">
        <v>1243</v>
      </c>
      <c r="G130" s="182" t="s">
        <v>1238</v>
      </c>
      <c r="H130" s="183">
        <v>2</v>
      </c>
      <c r="I130" s="184"/>
      <c r="J130" s="185">
        <f>ROUND(I130*H130,2)</f>
        <v>0</v>
      </c>
      <c r="K130" s="181" t="s">
        <v>1176</v>
      </c>
      <c r="L130" s="40"/>
      <c r="M130" s="186" t="s">
        <v>19</v>
      </c>
      <c r="N130" s="187" t="s">
        <v>44</v>
      </c>
      <c r="O130" s="65"/>
      <c r="P130" s="188">
        <f>O130*H130</f>
        <v>0</v>
      </c>
      <c r="Q130" s="188">
        <v>0</v>
      </c>
      <c r="R130" s="188">
        <f>Q130*H130</f>
        <v>0</v>
      </c>
      <c r="S130" s="188">
        <v>0</v>
      </c>
      <c r="T130" s="189">
        <f>S130*H130</f>
        <v>0</v>
      </c>
      <c r="U130" s="35"/>
      <c r="V130" s="35"/>
      <c r="W130" s="35"/>
      <c r="X130" s="35"/>
      <c r="Y130" s="35"/>
      <c r="Z130" s="35"/>
      <c r="AA130" s="35"/>
      <c r="AB130" s="35"/>
      <c r="AC130" s="35"/>
      <c r="AD130" s="35"/>
      <c r="AE130" s="35"/>
      <c r="AR130" s="190" t="s">
        <v>146</v>
      </c>
      <c r="AT130" s="190" t="s">
        <v>141</v>
      </c>
      <c r="AU130" s="190" t="s">
        <v>82</v>
      </c>
      <c r="AY130" s="18" t="s">
        <v>139</v>
      </c>
      <c r="BE130" s="191">
        <f>IF(N130="základní",J130,0)</f>
        <v>0</v>
      </c>
      <c r="BF130" s="191">
        <f>IF(N130="snížená",J130,0)</f>
        <v>0</v>
      </c>
      <c r="BG130" s="191">
        <f>IF(N130="zákl. přenesená",J130,0)</f>
        <v>0</v>
      </c>
      <c r="BH130" s="191">
        <f>IF(N130="sníž. přenesená",J130,0)</f>
        <v>0</v>
      </c>
      <c r="BI130" s="191">
        <f>IF(N130="nulová",J130,0)</f>
        <v>0</v>
      </c>
      <c r="BJ130" s="18" t="s">
        <v>80</v>
      </c>
      <c r="BK130" s="191">
        <f>ROUND(I130*H130,2)</f>
        <v>0</v>
      </c>
      <c r="BL130" s="18" t="s">
        <v>146</v>
      </c>
      <c r="BM130" s="190" t="s">
        <v>1639</v>
      </c>
    </row>
    <row r="131" spans="1:65" s="2" customFormat="1" ht="58.5">
      <c r="A131" s="35"/>
      <c r="B131" s="36"/>
      <c r="C131" s="37"/>
      <c r="D131" s="192" t="s">
        <v>148</v>
      </c>
      <c r="E131" s="37"/>
      <c r="F131" s="193" t="s">
        <v>1245</v>
      </c>
      <c r="G131" s="37"/>
      <c r="H131" s="37"/>
      <c r="I131" s="194"/>
      <c r="J131" s="37"/>
      <c r="K131" s="37"/>
      <c r="L131" s="40"/>
      <c r="M131" s="195"/>
      <c r="N131" s="196"/>
      <c r="O131" s="65"/>
      <c r="P131" s="65"/>
      <c r="Q131" s="65"/>
      <c r="R131" s="65"/>
      <c r="S131" s="65"/>
      <c r="T131" s="66"/>
      <c r="U131" s="35"/>
      <c r="V131" s="35"/>
      <c r="W131" s="35"/>
      <c r="X131" s="35"/>
      <c r="Y131" s="35"/>
      <c r="Z131" s="35"/>
      <c r="AA131" s="35"/>
      <c r="AB131" s="35"/>
      <c r="AC131" s="35"/>
      <c r="AD131" s="35"/>
      <c r="AE131" s="35"/>
      <c r="AT131" s="18" t="s">
        <v>148</v>
      </c>
      <c r="AU131" s="18" t="s">
        <v>82</v>
      </c>
    </row>
    <row r="132" spans="1:65" s="13" customFormat="1" ht="11.25">
      <c r="B132" s="199"/>
      <c r="C132" s="200"/>
      <c r="D132" s="192" t="s">
        <v>152</v>
      </c>
      <c r="E132" s="201" t="s">
        <v>19</v>
      </c>
      <c r="F132" s="202" t="s">
        <v>1246</v>
      </c>
      <c r="G132" s="200"/>
      <c r="H132" s="201" t="s">
        <v>19</v>
      </c>
      <c r="I132" s="203"/>
      <c r="J132" s="200"/>
      <c r="K132" s="200"/>
      <c r="L132" s="204"/>
      <c r="M132" s="205"/>
      <c r="N132" s="206"/>
      <c r="O132" s="206"/>
      <c r="P132" s="206"/>
      <c r="Q132" s="206"/>
      <c r="R132" s="206"/>
      <c r="S132" s="206"/>
      <c r="T132" s="207"/>
      <c r="AT132" s="208" t="s">
        <v>152</v>
      </c>
      <c r="AU132" s="208" t="s">
        <v>82</v>
      </c>
      <c r="AV132" s="13" t="s">
        <v>80</v>
      </c>
      <c r="AW132" s="13" t="s">
        <v>35</v>
      </c>
      <c r="AX132" s="13" t="s">
        <v>73</v>
      </c>
      <c r="AY132" s="208" t="s">
        <v>139</v>
      </c>
    </row>
    <row r="133" spans="1:65" s="14" customFormat="1" ht="11.25">
      <c r="B133" s="209"/>
      <c r="C133" s="210"/>
      <c r="D133" s="192" t="s">
        <v>152</v>
      </c>
      <c r="E133" s="211" t="s">
        <v>19</v>
      </c>
      <c r="F133" s="212" t="s">
        <v>1247</v>
      </c>
      <c r="G133" s="210"/>
      <c r="H133" s="213">
        <v>2</v>
      </c>
      <c r="I133" s="214"/>
      <c r="J133" s="210"/>
      <c r="K133" s="210"/>
      <c r="L133" s="215"/>
      <c r="M133" s="216"/>
      <c r="N133" s="217"/>
      <c r="O133" s="217"/>
      <c r="P133" s="217"/>
      <c r="Q133" s="217"/>
      <c r="R133" s="217"/>
      <c r="S133" s="217"/>
      <c r="T133" s="218"/>
      <c r="AT133" s="219" t="s">
        <v>152</v>
      </c>
      <c r="AU133" s="219" t="s">
        <v>82</v>
      </c>
      <c r="AV133" s="14" t="s">
        <v>82</v>
      </c>
      <c r="AW133" s="14" t="s">
        <v>35</v>
      </c>
      <c r="AX133" s="14" t="s">
        <v>73</v>
      </c>
      <c r="AY133" s="219" t="s">
        <v>139</v>
      </c>
    </row>
    <row r="134" spans="1:65" s="15" customFormat="1" ht="11.25">
      <c r="B134" s="220"/>
      <c r="C134" s="221"/>
      <c r="D134" s="192" t="s">
        <v>152</v>
      </c>
      <c r="E134" s="222" t="s">
        <v>19</v>
      </c>
      <c r="F134" s="223" t="s">
        <v>155</v>
      </c>
      <c r="G134" s="221"/>
      <c r="H134" s="224">
        <v>2</v>
      </c>
      <c r="I134" s="225"/>
      <c r="J134" s="221"/>
      <c r="K134" s="221"/>
      <c r="L134" s="226"/>
      <c r="M134" s="227"/>
      <c r="N134" s="228"/>
      <c r="O134" s="228"/>
      <c r="P134" s="228"/>
      <c r="Q134" s="228"/>
      <c r="R134" s="228"/>
      <c r="S134" s="228"/>
      <c r="T134" s="229"/>
      <c r="AT134" s="230" t="s">
        <v>152</v>
      </c>
      <c r="AU134" s="230" t="s">
        <v>82</v>
      </c>
      <c r="AV134" s="15" t="s">
        <v>146</v>
      </c>
      <c r="AW134" s="15" t="s">
        <v>35</v>
      </c>
      <c r="AX134" s="15" t="s">
        <v>80</v>
      </c>
      <c r="AY134" s="230" t="s">
        <v>139</v>
      </c>
    </row>
    <row r="135" spans="1:65" s="2" customFormat="1" ht="24.2" customHeight="1">
      <c r="A135" s="35"/>
      <c r="B135" s="36"/>
      <c r="C135" s="179" t="s">
        <v>234</v>
      </c>
      <c r="D135" s="179" t="s">
        <v>141</v>
      </c>
      <c r="E135" s="180" t="s">
        <v>1248</v>
      </c>
      <c r="F135" s="181" t="s">
        <v>1249</v>
      </c>
      <c r="G135" s="182" t="s">
        <v>158</v>
      </c>
      <c r="H135" s="183">
        <v>187</v>
      </c>
      <c r="I135" s="184"/>
      <c r="J135" s="185">
        <f>ROUND(I135*H135,2)</f>
        <v>0</v>
      </c>
      <c r="K135" s="181" t="s">
        <v>1176</v>
      </c>
      <c r="L135" s="40"/>
      <c r="M135" s="186" t="s">
        <v>19</v>
      </c>
      <c r="N135" s="187" t="s">
        <v>44</v>
      </c>
      <c r="O135" s="65"/>
      <c r="P135" s="188">
        <f>O135*H135</f>
        <v>0</v>
      </c>
      <c r="Q135" s="188">
        <v>0</v>
      </c>
      <c r="R135" s="188">
        <f>Q135*H135</f>
        <v>0</v>
      </c>
      <c r="S135" s="188">
        <v>0</v>
      </c>
      <c r="T135" s="189">
        <f>S135*H135</f>
        <v>0</v>
      </c>
      <c r="U135" s="35"/>
      <c r="V135" s="35"/>
      <c r="W135" s="35"/>
      <c r="X135" s="35"/>
      <c r="Y135" s="35"/>
      <c r="Z135" s="35"/>
      <c r="AA135" s="35"/>
      <c r="AB135" s="35"/>
      <c r="AC135" s="35"/>
      <c r="AD135" s="35"/>
      <c r="AE135" s="35"/>
      <c r="AR135" s="190" t="s">
        <v>146</v>
      </c>
      <c r="AT135" s="190" t="s">
        <v>141</v>
      </c>
      <c r="AU135" s="190" t="s">
        <v>82</v>
      </c>
      <c r="AY135" s="18" t="s">
        <v>139</v>
      </c>
      <c r="BE135" s="191">
        <f>IF(N135="základní",J135,0)</f>
        <v>0</v>
      </c>
      <c r="BF135" s="191">
        <f>IF(N135="snížená",J135,0)</f>
        <v>0</v>
      </c>
      <c r="BG135" s="191">
        <f>IF(N135="zákl. přenesená",J135,0)</f>
        <v>0</v>
      </c>
      <c r="BH135" s="191">
        <f>IF(N135="sníž. přenesená",J135,0)</f>
        <v>0</v>
      </c>
      <c r="BI135" s="191">
        <f>IF(N135="nulová",J135,0)</f>
        <v>0</v>
      </c>
      <c r="BJ135" s="18" t="s">
        <v>80</v>
      </c>
      <c r="BK135" s="191">
        <f>ROUND(I135*H135,2)</f>
        <v>0</v>
      </c>
      <c r="BL135" s="18" t="s">
        <v>146</v>
      </c>
      <c r="BM135" s="190" t="s">
        <v>1640</v>
      </c>
    </row>
    <row r="136" spans="1:65" s="2" customFormat="1" ht="48.75">
      <c r="A136" s="35"/>
      <c r="B136" s="36"/>
      <c r="C136" s="37"/>
      <c r="D136" s="192" t="s">
        <v>148</v>
      </c>
      <c r="E136" s="37"/>
      <c r="F136" s="193" t="s">
        <v>1251</v>
      </c>
      <c r="G136" s="37"/>
      <c r="H136" s="37"/>
      <c r="I136" s="194"/>
      <c r="J136" s="37"/>
      <c r="K136" s="37"/>
      <c r="L136" s="40"/>
      <c r="M136" s="195"/>
      <c r="N136" s="196"/>
      <c r="O136" s="65"/>
      <c r="P136" s="65"/>
      <c r="Q136" s="65"/>
      <c r="R136" s="65"/>
      <c r="S136" s="65"/>
      <c r="T136" s="66"/>
      <c r="U136" s="35"/>
      <c r="V136" s="35"/>
      <c r="W136" s="35"/>
      <c r="X136" s="35"/>
      <c r="Y136" s="35"/>
      <c r="Z136" s="35"/>
      <c r="AA136" s="35"/>
      <c r="AB136" s="35"/>
      <c r="AC136" s="35"/>
      <c r="AD136" s="35"/>
      <c r="AE136" s="35"/>
      <c r="AT136" s="18" t="s">
        <v>148</v>
      </c>
      <c r="AU136" s="18" t="s">
        <v>82</v>
      </c>
    </row>
    <row r="137" spans="1:65" s="14" customFormat="1" ht="11.25">
      <c r="B137" s="209"/>
      <c r="C137" s="210"/>
      <c r="D137" s="192" t="s">
        <v>152</v>
      </c>
      <c r="E137" s="211" t="s">
        <v>19</v>
      </c>
      <c r="F137" s="212" t="s">
        <v>1641</v>
      </c>
      <c r="G137" s="210"/>
      <c r="H137" s="213">
        <v>187</v>
      </c>
      <c r="I137" s="214"/>
      <c r="J137" s="210"/>
      <c r="K137" s="210"/>
      <c r="L137" s="215"/>
      <c r="M137" s="216"/>
      <c r="N137" s="217"/>
      <c r="O137" s="217"/>
      <c r="P137" s="217"/>
      <c r="Q137" s="217"/>
      <c r="R137" s="217"/>
      <c r="S137" s="217"/>
      <c r="T137" s="218"/>
      <c r="AT137" s="219" t="s">
        <v>152</v>
      </c>
      <c r="AU137" s="219" t="s">
        <v>82</v>
      </c>
      <c r="AV137" s="14" t="s">
        <v>82</v>
      </c>
      <c r="AW137" s="14" t="s">
        <v>35</v>
      </c>
      <c r="AX137" s="14" t="s">
        <v>73</v>
      </c>
      <c r="AY137" s="219" t="s">
        <v>139</v>
      </c>
    </row>
    <row r="138" spans="1:65" s="15" customFormat="1" ht="11.25">
      <c r="B138" s="220"/>
      <c r="C138" s="221"/>
      <c r="D138" s="192" t="s">
        <v>152</v>
      </c>
      <c r="E138" s="222" t="s">
        <v>19</v>
      </c>
      <c r="F138" s="223" t="s">
        <v>155</v>
      </c>
      <c r="G138" s="221"/>
      <c r="H138" s="224">
        <v>187</v>
      </c>
      <c r="I138" s="225"/>
      <c r="J138" s="221"/>
      <c r="K138" s="221"/>
      <c r="L138" s="226"/>
      <c r="M138" s="227"/>
      <c r="N138" s="228"/>
      <c r="O138" s="228"/>
      <c r="P138" s="228"/>
      <c r="Q138" s="228"/>
      <c r="R138" s="228"/>
      <c r="S138" s="228"/>
      <c r="T138" s="229"/>
      <c r="AT138" s="230" t="s">
        <v>152</v>
      </c>
      <c r="AU138" s="230" t="s">
        <v>82</v>
      </c>
      <c r="AV138" s="15" t="s">
        <v>146</v>
      </c>
      <c r="AW138" s="15" t="s">
        <v>35</v>
      </c>
      <c r="AX138" s="15" t="s">
        <v>80</v>
      </c>
      <c r="AY138" s="230" t="s">
        <v>139</v>
      </c>
    </row>
    <row r="139" spans="1:65" s="2" customFormat="1" ht="24.2" customHeight="1">
      <c r="A139" s="35"/>
      <c r="B139" s="36"/>
      <c r="C139" s="179" t="s">
        <v>244</v>
      </c>
      <c r="D139" s="179" t="s">
        <v>141</v>
      </c>
      <c r="E139" s="180" t="s">
        <v>1253</v>
      </c>
      <c r="F139" s="181" t="s">
        <v>1254</v>
      </c>
      <c r="G139" s="182" t="s">
        <v>158</v>
      </c>
      <c r="H139" s="183">
        <v>187</v>
      </c>
      <c r="I139" s="184"/>
      <c r="J139" s="185">
        <f>ROUND(I139*H139,2)</f>
        <v>0</v>
      </c>
      <c r="K139" s="181" t="s">
        <v>1176</v>
      </c>
      <c r="L139" s="40"/>
      <c r="M139" s="186" t="s">
        <v>19</v>
      </c>
      <c r="N139" s="187" t="s">
        <v>44</v>
      </c>
      <c r="O139" s="65"/>
      <c r="P139" s="188">
        <f>O139*H139</f>
        <v>0</v>
      </c>
      <c r="Q139" s="188">
        <v>0</v>
      </c>
      <c r="R139" s="188">
        <f>Q139*H139</f>
        <v>0</v>
      </c>
      <c r="S139" s="188">
        <v>0</v>
      </c>
      <c r="T139" s="189">
        <f>S139*H139</f>
        <v>0</v>
      </c>
      <c r="U139" s="35"/>
      <c r="V139" s="35"/>
      <c r="W139" s="35"/>
      <c r="X139" s="35"/>
      <c r="Y139" s="35"/>
      <c r="Z139" s="35"/>
      <c r="AA139" s="35"/>
      <c r="AB139" s="35"/>
      <c r="AC139" s="35"/>
      <c r="AD139" s="35"/>
      <c r="AE139" s="35"/>
      <c r="AR139" s="190" t="s">
        <v>146</v>
      </c>
      <c r="AT139" s="190" t="s">
        <v>141</v>
      </c>
      <c r="AU139" s="190" t="s">
        <v>82</v>
      </c>
      <c r="AY139" s="18" t="s">
        <v>139</v>
      </c>
      <c r="BE139" s="191">
        <f>IF(N139="základní",J139,0)</f>
        <v>0</v>
      </c>
      <c r="BF139" s="191">
        <f>IF(N139="snížená",J139,0)</f>
        <v>0</v>
      </c>
      <c r="BG139" s="191">
        <f>IF(N139="zákl. přenesená",J139,0)</f>
        <v>0</v>
      </c>
      <c r="BH139" s="191">
        <f>IF(N139="sníž. přenesená",J139,0)</f>
        <v>0</v>
      </c>
      <c r="BI139" s="191">
        <f>IF(N139="nulová",J139,0)</f>
        <v>0</v>
      </c>
      <c r="BJ139" s="18" t="s">
        <v>80</v>
      </c>
      <c r="BK139" s="191">
        <f>ROUND(I139*H139,2)</f>
        <v>0</v>
      </c>
      <c r="BL139" s="18" t="s">
        <v>146</v>
      </c>
      <c r="BM139" s="190" t="s">
        <v>1642</v>
      </c>
    </row>
    <row r="140" spans="1:65" s="2" customFormat="1" ht="58.5">
      <c r="A140" s="35"/>
      <c r="B140" s="36"/>
      <c r="C140" s="37"/>
      <c r="D140" s="192" t="s">
        <v>148</v>
      </c>
      <c r="E140" s="37"/>
      <c r="F140" s="193" t="s">
        <v>1256</v>
      </c>
      <c r="G140" s="37"/>
      <c r="H140" s="37"/>
      <c r="I140" s="194"/>
      <c r="J140" s="37"/>
      <c r="K140" s="37"/>
      <c r="L140" s="40"/>
      <c r="M140" s="195"/>
      <c r="N140" s="196"/>
      <c r="O140" s="65"/>
      <c r="P140" s="65"/>
      <c r="Q140" s="65"/>
      <c r="R140" s="65"/>
      <c r="S140" s="65"/>
      <c r="T140" s="66"/>
      <c r="U140" s="35"/>
      <c r="V140" s="35"/>
      <c r="W140" s="35"/>
      <c r="X140" s="35"/>
      <c r="Y140" s="35"/>
      <c r="Z140" s="35"/>
      <c r="AA140" s="35"/>
      <c r="AB140" s="35"/>
      <c r="AC140" s="35"/>
      <c r="AD140" s="35"/>
      <c r="AE140" s="35"/>
      <c r="AT140" s="18" t="s">
        <v>148</v>
      </c>
      <c r="AU140" s="18" t="s">
        <v>82</v>
      </c>
    </row>
    <row r="141" spans="1:65" s="2" customFormat="1" ht="16.5" customHeight="1">
      <c r="A141" s="35"/>
      <c r="B141" s="36"/>
      <c r="C141" s="179" t="s">
        <v>254</v>
      </c>
      <c r="D141" s="179" t="s">
        <v>141</v>
      </c>
      <c r="E141" s="180" t="s">
        <v>1257</v>
      </c>
      <c r="F141" s="181" t="s">
        <v>1258</v>
      </c>
      <c r="G141" s="182" t="s">
        <v>524</v>
      </c>
      <c r="H141" s="183">
        <v>3</v>
      </c>
      <c r="I141" s="184"/>
      <c r="J141" s="185">
        <f>ROUND(I141*H141,2)</f>
        <v>0</v>
      </c>
      <c r="K141" s="181" t="s">
        <v>1176</v>
      </c>
      <c r="L141" s="40"/>
      <c r="M141" s="186" t="s">
        <v>19</v>
      </c>
      <c r="N141" s="187" t="s">
        <v>44</v>
      </c>
      <c r="O141" s="65"/>
      <c r="P141" s="188">
        <f>O141*H141</f>
        <v>0</v>
      </c>
      <c r="Q141" s="188">
        <v>0</v>
      </c>
      <c r="R141" s="188">
        <f>Q141*H141</f>
        <v>0</v>
      </c>
      <c r="S141" s="188">
        <v>0</v>
      </c>
      <c r="T141" s="189">
        <f>S141*H141</f>
        <v>0</v>
      </c>
      <c r="U141" s="35"/>
      <c r="V141" s="35"/>
      <c r="W141" s="35"/>
      <c r="X141" s="35"/>
      <c r="Y141" s="35"/>
      <c r="Z141" s="35"/>
      <c r="AA141" s="35"/>
      <c r="AB141" s="35"/>
      <c r="AC141" s="35"/>
      <c r="AD141" s="35"/>
      <c r="AE141" s="35"/>
      <c r="AR141" s="190" t="s">
        <v>146</v>
      </c>
      <c r="AT141" s="190" t="s">
        <v>141</v>
      </c>
      <c r="AU141" s="190" t="s">
        <v>82</v>
      </c>
      <c r="AY141" s="18" t="s">
        <v>139</v>
      </c>
      <c r="BE141" s="191">
        <f>IF(N141="základní",J141,0)</f>
        <v>0</v>
      </c>
      <c r="BF141" s="191">
        <f>IF(N141="snížená",J141,0)</f>
        <v>0</v>
      </c>
      <c r="BG141" s="191">
        <f>IF(N141="zákl. přenesená",J141,0)</f>
        <v>0</v>
      </c>
      <c r="BH141" s="191">
        <f>IF(N141="sníž. přenesená",J141,0)</f>
        <v>0</v>
      </c>
      <c r="BI141" s="191">
        <f>IF(N141="nulová",J141,0)</f>
        <v>0</v>
      </c>
      <c r="BJ141" s="18" t="s">
        <v>80</v>
      </c>
      <c r="BK141" s="191">
        <f>ROUND(I141*H141,2)</f>
        <v>0</v>
      </c>
      <c r="BL141" s="18" t="s">
        <v>146</v>
      </c>
      <c r="BM141" s="190" t="s">
        <v>1643</v>
      </c>
    </row>
    <row r="142" spans="1:65" s="2" customFormat="1" ht="39">
      <c r="A142" s="35"/>
      <c r="B142" s="36"/>
      <c r="C142" s="37"/>
      <c r="D142" s="192" t="s">
        <v>148</v>
      </c>
      <c r="E142" s="37"/>
      <c r="F142" s="193" t="s">
        <v>1260</v>
      </c>
      <c r="G142" s="37"/>
      <c r="H142" s="37"/>
      <c r="I142" s="194"/>
      <c r="J142" s="37"/>
      <c r="K142" s="37"/>
      <c r="L142" s="40"/>
      <c r="M142" s="195"/>
      <c r="N142" s="196"/>
      <c r="O142" s="65"/>
      <c r="P142" s="65"/>
      <c r="Q142" s="65"/>
      <c r="R142" s="65"/>
      <c r="S142" s="65"/>
      <c r="T142" s="66"/>
      <c r="U142" s="35"/>
      <c r="V142" s="35"/>
      <c r="W142" s="35"/>
      <c r="X142" s="35"/>
      <c r="Y142" s="35"/>
      <c r="Z142" s="35"/>
      <c r="AA142" s="35"/>
      <c r="AB142" s="35"/>
      <c r="AC142" s="35"/>
      <c r="AD142" s="35"/>
      <c r="AE142" s="35"/>
      <c r="AT142" s="18" t="s">
        <v>148</v>
      </c>
      <c r="AU142" s="18" t="s">
        <v>82</v>
      </c>
    </row>
    <row r="143" spans="1:65" s="13" customFormat="1" ht="11.25">
      <c r="B143" s="199"/>
      <c r="C143" s="200"/>
      <c r="D143" s="192" t="s">
        <v>152</v>
      </c>
      <c r="E143" s="201" t="s">
        <v>19</v>
      </c>
      <c r="F143" s="202" t="s">
        <v>1644</v>
      </c>
      <c r="G143" s="200"/>
      <c r="H143" s="201" t="s">
        <v>19</v>
      </c>
      <c r="I143" s="203"/>
      <c r="J143" s="200"/>
      <c r="K143" s="200"/>
      <c r="L143" s="204"/>
      <c r="M143" s="205"/>
      <c r="N143" s="206"/>
      <c r="O143" s="206"/>
      <c r="P143" s="206"/>
      <c r="Q143" s="206"/>
      <c r="R143" s="206"/>
      <c r="S143" s="206"/>
      <c r="T143" s="207"/>
      <c r="AT143" s="208" t="s">
        <v>152</v>
      </c>
      <c r="AU143" s="208" t="s">
        <v>82</v>
      </c>
      <c r="AV143" s="13" t="s">
        <v>80</v>
      </c>
      <c r="AW143" s="13" t="s">
        <v>35</v>
      </c>
      <c r="AX143" s="13" t="s">
        <v>73</v>
      </c>
      <c r="AY143" s="208" t="s">
        <v>139</v>
      </c>
    </row>
    <row r="144" spans="1:65" s="14" customFormat="1" ht="11.25">
      <c r="B144" s="209"/>
      <c r="C144" s="210"/>
      <c r="D144" s="192" t="s">
        <v>152</v>
      </c>
      <c r="E144" s="211" t="s">
        <v>19</v>
      </c>
      <c r="F144" s="212" t="s">
        <v>164</v>
      </c>
      <c r="G144" s="210"/>
      <c r="H144" s="213">
        <v>3</v>
      </c>
      <c r="I144" s="214"/>
      <c r="J144" s="210"/>
      <c r="K144" s="210"/>
      <c r="L144" s="215"/>
      <c r="M144" s="216"/>
      <c r="N144" s="217"/>
      <c r="O144" s="217"/>
      <c r="P144" s="217"/>
      <c r="Q144" s="217"/>
      <c r="R144" s="217"/>
      <c r="S144" s="217"/>
      <c r="T144" s="218"/>
      <c r="AT144" s="219" t="s">
        <v>152</v>
      </c>
      <c r="AU144" s="219" t="s">
        <v>82</v>
      </c>
      <c r="AV144" s="14" t="s">
        <v>82</v>
      </c>
      <c r="AW144" s="14" t="s">
        <v>35</v>
      </c>
      <c r="AX144" s="14" t="s">
        <v>73</v>
      </c>
      <c r="AY144" s="219" t="s">
        <v>139</v>
      </c>
    </row>
    <row r="145" spans="1:65" s="15" customFormat="1" ht="11.25">
      <c r="B145" s="220"/>
      <c r="C145" s="221"/>
      <c r="D145" s="192" t="s">
        <v>152</v>
      </c>
      <c r="E145" s="222" t="s">
        <v>19</v>
      </c>
      <c r="F145" s="223" t="s">
        <v>155</v>
      </c>
      <c r="G145" s="221"/>
      <c r="H145" s="224">
        <v>3</v>
      </c>
      <c r="I145" s="225"/>
      <c r="J145" s="221"/>
      <c r="K145" s="221"/>
      <c r="L145" s="226"/>
      <c r="M145" s="227"/>
      <c r="N145" s="228"/>
      <c r="O145" s="228"/>
      <c r="P145" s="228"/>
      <c r="Q145" s="228"/>
      <c r="R145" s="228"/>
      <c r="S145" s="228"/>
      <c r="T145" s="229"/>
      <c r="AT145" s="230" t="s">
        <v>152</v>
      </c>
      <c r="AU145" s="230" t="s">
        <v>82</v>
      </c>
      <c r="AV145" s="15" t="s">
        <v>146</v>
      </c>
      <c r="AW145" s="15" t="s">
        <v>35</v>
      </c>
      <c r="AX145" s="15" t="s">
        <v>80</v>
      </c>
      <c r="AY145" s="230" t="s">
        <v>139</v>
      </c>
    </row>
    <row r="146" spans="1:65" s="2" customFormat="1" ht="24.2" customHeight="1">
      <c r="A146" s="35"/>
      <c r="B146" s="36"/>
      <c r="C146" s="231" t="s">
        <v>264</v>
      </c>
      <c r="D146" s="231" t="s">
        <v>227</v>
      </c>
      <c r="E146" s="232" t="s">
        <v>1261</v>
      </c>
      <c r="F146" s="233" t="s">
        <v>1262</v>
      </c>
      <c r="G146" s="234" t="s">
        <v>524</v>
      </c>
      <c r="H146" s="235">
        <v>18</v>
      </c>
      <c r="I146" s="236"/>
      <c r="J146" s="237">
        <f>ROUND(I146*H146,2)</f>
        <v>0</v>
      </c>
      <c r="K146" s="233" t="s">
        <v>1176</v>
      </c>
      <c r="L146" s="238"/>
      <c r="M146" s="239" t="s">
        <v>19</v>
      </c>
      <c r="N146" s="240" t="s">
        <v>44</v>
      </c>
      <c r="O146" s="65"/>
      <c r="P146" s="188">
        <f>O146*H146</f>
        <v>0</v>
      </c>
      <c r="Q146" s="188">
        <v>1.4999999999999999E-4</v>
      </c>
      <c r="R146" s="188">
        <f>Q146*H146</f>
        <v>2.6999999999999997E-3</v>
      </c>
      <c r="S146" s="188">
        <v>0</v>
      </c>
      <c r="T146" s="189">
        <f>S146*H146</f>
        <v>0</v>
      </c>
      <c r="U146" s="35"/>
      <c r="V146" s="35"/>
      <c r="W146" s="35"/>
      <c r="X146" s="35"/>
      <c r="Y146" s="35"/>
      <c r="Z146" s="35"/>
      <c r="AA146" s="35"/>
      <c r="AB146" s="35"/>
      <c r="AC146" s="35"/>
      <c r="AD146" s="35"/>
      <c r="AE146" s="35"/>
      <c r="AR146" s="190" t="s">
        <v>210</v>
      </c>
      <c r="AT146" s="190" t="s">
        <v>227</v>
      </c>
      <c r="AU146" s="190" t="s">
        <v>82</v>
      </c>
      <c r="AY146" s="18" t="s">
        <v>139</v>
      </c>
      <c r="BE146" s="191">
        <f>IF(N146="základní",J146,0)</f>
        <v>0</v>
      </c>
      <c r="BF146" s="191">
        <f>IF(N146="snížená",J146,0)</f>
        <v>0</v>
      </c>
      <c r="BG146" s="191">
        <f>IF(N146="zákl. přenesená",J146,0)</f>
        <v>0</v>
      </c>
      <c r="BH146" s="191">
        <f>IF(N146="sníž. přenesená",J146,0)</f>
        <v>0</v>
      </c>
      <c r="BI146" s="191">
        <f>IF(N146="nulová",J146,0)</f>
        <v>0</v>
      </c>
      <c r="BJ146" s="18" t="s">
        <v>80</v>
      </c>
      <c r="BK146" s="191">
        <f>ROUND(I146*H146,2)</f>
        <v>0</v>
      </c>
      <c r="BL146" s="18" t="s">
        <v>146</v>
      </c>
      <c r="BM146" s="190" t="s">
        <v>1645</v>
      </c>
    </row>
    <row r="147" spans="1:65" s="2" customFormat="1" ht="11.25">
      <c r="A147" s="35"/>
      <c r="B147" s="36"/>
      <c r="C147" s="37"/>
      <c r="D147" s="192" t="s">
        <v>148</v>
      </c>
      <c r="E147" s="37"/>
      <c r="F147" s="193" t="s">
        <v>1262</v>
      </c>
      <c r="G147" s="37"/>
      <c r="H147" s="37"/>
      <c r="I147" s="194"/>
      <c r="J147" s="37"/>
      <c r="K147" s="37"/>
      <c r="L147" s="40"/>
      <c r="M147" s="195"/>
      <c r="N147" s="196"/>
      <c r="O147" s="65"/>
      <c r="P147" s="65"/>
      <c r="Q147" s="65"/>
      <c r="R147" s="65"/>
      <c r="S147" s="65"/>
      <c r="T147" s="66"/>
      <c r="U147" s="35"/>
      <c r="V147" s="35"/>
      <c r="W147" s="35"/>
      <c r="X147" s="35"/>
      <c r="Y147" s="35"/>
      <c r="Z147" s="35"/>
      <c r="AA147" s="35"/>
      <c r="AB147" s="35"/>
      <c r="AC147" s="35"/>
      <c r="AD147" s="35"/>
      <c r="AE147" s="35"/>
      <c r="AT147" s="18" t="s">
        <v>148</v>
      </c>
      <c r="AU147" s="18" t="s">
        <v>82</v>
      </c>
    </row>
    <row r="148" spans="1:65" s="14" customFormat="1" ht="11.25">
      <c r="B148" s="209"/>
      <c r="C148" s="210"/>
      <c r="D148" s="192" t="s">
        <v>152</v>
      </c>
      <c r="E148" s="211" t="s">
        <v>19</v>
      </c>
      <c r="F148" s="212" t="s">
        <v>1646</v>
      </c>
      <c r="G148" s="210"/>
      <c r="H148" s="213">
        <v>18</v>
      </c>
      <c r="I148" s="214"/>
      <c r="J148" s="210"/>
      <c r="K148" s="210"/>
      <c r="L148" s="215"/>
      <c r="M148" s="216"/>
      <c r="N148" s="217"/>
      <c r="O148" s="217"/>
      <c r="P148" s="217"/>
      <c r="Q148" s="217"/>
      <c r="R148" s="217"/>
      <c r="S148" s="217"/>
      <c r="T148" s="218"/>
      <c r="AT148" s="219" t="s">
        <v>152</v>
      </c>
      <c r="AU148" s="219" t="s">
        <v>82</v>
      </c>
      <c r="AV148" s="14" t="s">
        <v>82</v>
      </c>
      <c r="AW148" s="14" t="s">
        <v>35</v>
      </c>
      <c r="AX148" s="14" t="s">
        <v>73</v>
      </c>
      <c r="AY148" s="219" t="s">
        <v>139</v>
      </c>
    </row>
    <row r="149" spans="1:65" s="15" customFormat="1" ht="11.25">
      <c r="B149" s="220"/>
      <c r="C149" s="221"/>
      <c r="D149" s="192" t="s">
        <v>152</v>
      </c>
      <c r="E149" s="222" t="s">
        <v>19</v>
      </c>
      <c r="F149" s="223" t="s">
        <v>155</v>
      </c>
      <c r="G149" s="221"/>
      <c r="H149" s="224">
        <v>18</v>
      </c>
      <c r="I149" s="225"/>
      <c r="J149" s="221"/>
      <c r="K149" s="221"/>
      <c r="L149" s="226"/>
      <c r="M149" s="227"/>
      <c r="N149" s="228"/>
      <c r="O149" s="228"/>
      <c r="P149" s="228"/>
      <c r="Q149" s="228"/>
      <c r="R149" s="228"/>
      <c r="S149" s="228"/>
      <c r="T149" s="229"/>
      <c r="AT149" s="230" t="s">
        <v>152</v>
      </c>
      <c r="AU149" s="230" t="s">
        <v>82</v>
      </c>
      <c r="AV149" s="15" t="s">
        <v>146</v>
      </c>
      <c r="AW149" s="15" t="s">
        <v>35</v>
      </c>
      <c r="AX149" s="15" t="s">
        <v>80</v>
      </c>
      <c r="AY149" s="230" t="s">
        <v>139</v>
      </c>
    </row>
    <row r="150" spans="1:65" s="2" customFormat="1" ht="16.5" customHeight="1">
      <c r="A150" s="35"/>
      <c r="B150" s="36"/>
      <c r="C150" s="231" t="s">
        <v>8</v>
      </c>
      <c r="D150" s="231" t="s">
        <v>227</v>
      </c>
      <c r="E150" s="232" t="s">
        <v>1265</v>
      </c>
      <c r="F150" s="233" t="s">
        <v>1266</v>
      </c>
      <c r="G150" s="234" t="s">
        <v>524</v>
      </c>
      <c r="H150" s="235">
        <v>3</v>
      </c>
      <c r="I150" s="236"/>
      <c r="J150" s="237">
        <f>ROUND(I150*H150,2)</f>
        <v>0</v>
      </c>
      <c r="K150" s="233" t="s">
        <v>319</v>
      </c>
      <c r="L150" s="238"/>
      <c r="M150" s="239" t="s">
        <v>19</v>
      </c>
      <c r="N150" s="240" t="s">
        <v>44</v>
      </c>
      <c r="O150" s="65"/>
      <c r="P150" s="188">
        <f>O150*H150</f>
        <v>0</v>
      </c>
      <c r="Q150" s="188">
        <v>0</v>
      </c>
      <c r="R150" s="188">
        <f>Q150*H150</f>
        <v>0</v>
      </c>
      <c r="S150" s="188">
        <v>0</v>
      </c>
      <c r="T150" s="189">
        <f>S150*H150</f>
        <v>0</v>
      </c>
      <c r="U150" s="35"/>
      <c r="V150" s="35"/>
      <c r="W150" s="35"/>
      <c r="X150" s="35"/>
      <c r="Y150" s="35"/>
      <c r="Z150" s="35"/>
      <c r="AA150" s="35"/>
      <c r="AB150" s="35"/>
      <c r="AC150" s="35"/>
      <c r="AD150" s="35"/>
      <c r="AE150" s="35"/>
      <c r="AR150" s="190" t="s">
        <v>210</v>
      </c>
      <c r="AT150" s="190" t="s">
        <v>227</v>
      </c>
      <c r="AU150" s="190" t="s">
        <v>82</v>
      </c>
      <c r="AY150" s="18" t="s">
        <v>139</v>
      </c>
      <c r="BE150" s="191">
        <f>IF(N150="základní",J150,0)</f>
        <v>0</v>
      </c>
      <c r="BF150" s="191">
        <f>IF(N150="snížená",J150,0)</f>
        <v>0</v>
      </c>
      <c r="BG150" s="191">
        <f>IF(N150="zákl. přenesená",J150,0)</f>
        <v>0</v>
      </c>
      <c r="BH150" s="191">
        <f>IF(N150="sníž. přenesená",J150,0)</f>
        <v>0</v>
      </c>
      <c r="BI150" s="191">
        <f>IF(N150="nulová",J150,0)</f>
        <v>0</v>
      </c>
      <c r="BJ150" s="18" t="s">
        <v>80</v>
      </c>
      <c r="BK150" s="191">
        <f>ROUND(I150*H150,2)</f>
        <v>0</v>
      </c>
      <c r="BL150" s="18" t="s">
        <v>146</v>
      </c>
      <c r="BM150" s="190" t="s">
        <v>1647</v>
      </c>
    </row>
    <row r="151" spans="1:65" s="2" customFormat="1" ht="11.25">
      <c r="A151" s="35"/>
      <c r="B151" s="36"/>
      <c r="C151" s="37"/>
      <c r="D151" s="192" t="s">
        <v>148</v>
      </c>
      <c r="E151" s="37"/>
      <c r="F151" s="193" t="s">
        <v>1266</v>
      </c>
      <c r="G151" s="37"/>
      <c r="H151" s="37"/>
      <c r="I151" s="194"/>
      <c r="J151" s="37"/>
      <c r="K151" s="37"/>
      <c r="L151" s="40"/>
      <c r="M151" s="195"/>
      <c r="N151" s="196"/>
      <c r="O151" s="65"/>
      <c r="P151" s="65"/>
      <c r="Q151" s="65"/>
      <c r="R151" s="65"/>
      <c r="S151" s="65"/>
      <c r="T151" s="66"/>
      <c r="U151" s="35"/>
      <c r="V151" s="35"/>
      <c r="W151" s="35"/>
      <c r="X151" s="35"/>
      <c r="Y151" s="35"/>
      <c r="Z151" s="35"/>
      <c r="AA151" s="35"/>
      <c r="AB151" s="35"/>
      <c r="AC151" s="35"/>
      <c r="AD151" s="35"/>
      <c r="AE151" s="35"/>
      <c r="AT151" s="18" t="s">
        <v>148</v>
      </c>
      <c r="AU151" s="18" t="s">
        <v>82</v>
      </c>
    </row>
    <row r="152" spans="1:65" s="13" customFormat="1" ht="11.25">
      <c r="B152" s="199"/>
      <c r="C152" s="200"/>
      <c r="D152" s="192" t="s">
        <v>152</v>
      </c>
      <c r="E152" s="201" t="s">
        <v>19</v>
      </c>
      <c r="F152" s="202" t="s">
        <v>1648</v>
      </c>
      <c r="G152" s="200"/>
      <c r="H152" s="201" t="s">
        <v>19</v>
      </c>
      <c r="I152" s="203"/>
      <c r="J152" s="200"/>
      <c r="K152" s="200"/>
      <c r="L152" s="204"/>
      <c r="M152" s="205"/>
      <c r="N152" s="206"/>
      <c r="O152" s="206"/>
      <c r="P152" s="206"/>
      <c r="Q152" s="206"/>
      <c r="R152" s="206"/>
      <c r="S152" s="206"/>
      <c r="T152" s="207"/>
      <c r="AT152" s="208" t="s">
        <v>152</v>
      </c>
      <c r="AU152" s="208" t="s">
        <v>82</v>
      </c>
      <c r="AV152" s="13" t="s">
        <v>80</v>
      </c>
      <c r="AW152" s="13" t="s">
        <v>35</v>
      </c>
      <c r="AX152" s="13" t="s">
        <v>73</v>
      </c>
      <c r="AY152" s="208" t="s">
        <v>139</v>
      </c>
    </row>
    <row r="153" spans="1:65" s="14" customFormat="1" ht="11.25">
      <c r="B153" s="209"/>
      <c r="C153" s="210"/>
      <c r="D153" s="192" t="s">
        <v>152</v>
      </c>
      <c r="E153" s="211" t="s">
        <v>19</v>
      </c>
      <c r="F153" s="212" t="s">
        <v>1301</v>
      </c>
      <c r="G153" s="210"/>
      <c r="H153" s="213">
        <v>3</v>
      </c>
      <c r="I153" s="214"/>
      <c r="J153" s="210"/>
      <c r="K153" s="210"/>
      <c r="L153" s="215"/>
      <c r="M153" s="216"/>
      <c r="N153" s="217"/>
      <c r="O153" s="217"/>
      <c r="P153" s="217"/>
      <c r="Q153" s="217"/>
      <c r="R153" s="217"/>
      <c r="S153" s="217"/>
      <c r="T153" s="218"/>
      <c r="AT153" s="219" t="s">
        <v>152</v>
      </c>
      <c r="AU153" s="219" t="s">
        <v>82</v>
      </c>
      <c r="AV153" s="14" t="s">
        <v>82</v>
      </c>
      <c r="AW153" s="14" t="s">
        <v>35</v>
      </c>
      <c r="AX153" s="14" t="s">
        <v>73</v>
      </c>
      <c r="AY153" s="219" t="s">
        <v>139</v>
      </c>
    </row>
    <row r="154" spans="1:65" s="15" customFormat="1" ht="11.25">
      <c r="B154" s="220"/>
      <c r="C154" s="221"/>
      <c r="D154" s="192" t="s">
        <v>152</v>
      </c>
      <c r="E154" s="222" t="s">
        <v>19</v>
      </c>
      <c r="F154" s="223" t="s">
        <v>155</v>
      </c>
      <c r="G154" s="221"/>
      <c r="H154" s="224">
        <v>3</v>
      </c>
      <c r="I154" s="225"/>
      <c r="J154" s="221"/>
      <c r="K154" s="221"/>
      <c r="L154" s="226"/>
      <c r="M154" s="227"/>
      <c r="N154" s="228"/>
      <c r="O154" s="228"/>
      <c r="P154" s="228"/>
      <c r="Q154" s="228"/>
      <c r="R154" s="228"/>
      <c r="S154" s="228"/>
      <c r="T154" s="229"/>
      <c r="AT154" s="230" t="s">
        <v>152</v>
      </c>
      <c r="AU154" s="230" t="s">
        <v>82</v>
      </c>
      <c r="AV154" s="15" t="s">
        <v>146</v>
      </c>
      <c r="AW154" s="15" t="s">
        <v>35</v>
      </c>
      <c r="AX154" s="15" t="s">
        <v>80</v>
      </c>
      <c r="AY154" s="230" t="s">
        <v>139</v>
      </c>
    </row>
    <row r="155" spans="1:65" s="12" customFormat="1" ht="25.9" customHeight="1">
      <c r="B155" s="163"/>
      <c r="C155" s="164"/>
      <c r="D155" s="165" t="s">
        <v>72</v>
      </c>
      <c r="E155" s="166" t="s">
        <v>1269</v>
      </c>
      <c r="F155" s="166" t="s">
        <v>1270</v>
      </c>
      <c r="G155" s="164"/>
      <c r="H155" s="164"/>
      <c r="I155" s="167"/>
      <c r="J155" s="168">
        <f>BK155</f>
        <v>0</v>
      </c>
      <c r="K155" s="164"/>
      <c r="L155" s="169"/>
      <c r="M155" s="170"/>
      <c r="N155" s="171"/>
      <c r="O155" s="171"/>
      <c r="P155" s="172">
        <f>SUM(P156:P189)</f>
        <v>0</v>
      </c>
      <c r="Q155" s="171"/>
      <c r="R155" s="172">
        <f>SUM(R156:R189)</f>
        <v>0</v>
      </c>
      <c r="S155" s="171"/>
      <c r="T155" s="173">
        <f>SUM(T156:T189)</f>
        <v>0</v>
      </c>
      <c r="AR155" s="174" t="s">
        <v>146</v>
      </c>
      <c r="AT155" s="175" t="s">
        <v>72</v>
      </c>
      <c r="AU155" s="175" t="s">
        <v>73</v>
      </c>
      <c r="AY155" s="174" t="s">
        <v>139</v>
      </c>
      <c r="BK155" s="176">
        <f>SUM(BK156:BK189)</f>
        <v>0</v>
      </c>
    </row>
    <row r="156" spans="1:65" s="2" customFormat="1" ht="37.9" customHeight="1">
      <c r="A156" s="35"/>
      <c r="B156" s="36"/>
      <c r="C156" s="179" t="s">
        <v>285</v>
      </c>
      <c r="D156" s="179" t="s">
        <v>141</v>
      </c>
      <c r="E156" s="180" t="s">
        <v>1271</v>
      </c>
      <c r="F156" s="181" t="s">
        <v>1272</v>
      </c>
      <c r="G156" s="182" t="s">
        <v>230</v>
      </c>
      <c r="H156" s="183">
        <v>20.808</v>
      </c>
      <c r="I156" s="184"/>
      <c r="J156" s="185">
        <f>ROUND(I156*H156,2)</f>
        <v>0</v>
      </c>
      <c r="K156" s="181" t="s">
        <v>1176</v>
      </c>
      <c r="L156" s="40"/>
      <c r="M156" s="186" t="s">
        <v>19</v>
      </c>
      <c r="N156" s="187" t="s">
        <v>44</v>
      </c>
      <c r="O156" s="65"/>
      <c r="P156" s="188">
        <f>O156*H156</f>
        <v>0</v>
      </c>
      <c r="Q156" s="188">
        <v>0</v>
      </c>
      <c r="R156" s="188">
        <f>Q156*H156</f>
        <v>0</v>
      </c>
      <c r="S156" s="188">
        <v>0</v>
      </c>
      <c r="T156" s="189">
        <f>S156*H156</f>
        <v>0</v>
      </c>
      <c r="U156" s="35"/>
      <c r="V156" s="35"/>
      <c r="W156" s="35"/>
      <c r="X156" s="35"/>
      <c r="Y156" s="35"/>
      <c r="Z156" s="35"/>
      <c r="AA156" s="35"/>
      <c r="AB156" s="35"/>
      <c r="AC156" s="35"/>
      <c r="AD156" s="35"/>
      <c r="AE156" s="35"/>
      <c r="AR156" s="190" t="s">
        <v>1273</v>
      </c>
      <c r="AT156" s="190" t="s">
        <v>141</v>
      </c>
      <c r="AU156" s="190" t="s">
        <v>80</v>
      </c>
      <c r="AY156" s="18" t="s">
        <v>139</v>
      </c>
      <c r="BE156" s="191">
        <f>IF(N156="základní",J156,0)</f>
        <v>0</v>
      </c>
      <c r="BF156" s="191">
        <f>IF(N156="snížená",J156,0)</f>
        <v>0</v>
      </c>
      <c r="BG156" s="191">
        <f>IF(N156="zákl. přenesená",J156,0)</f>
        <v>0</v>
      </c>
      <c r="BH156" s="191">
        <f>IF(N156="sníž. přenesená",J156,0)</f>
        <v>0</v>
      </c>
      <c r="BI156" s="191">
        <f>IF(N156="nulová",J156,0)</f>
        <v>0</v>
      </c>
      <c r="BJ156" s="18" t="s">
        <v>80</v>
      </c>
      <c r="BK156" s="191">
        <f>ROUND(I156*H156,2)</f>
        <v>0</v>
      </c>
      <c r="BL156" s="18" t="s">
        <v>1273</v>
      </c>
      <c r="BM156" s="190" t="s">
        <v>1649</v>
      </c>
    </row>
    <row r="157" spans="1:65" s="2" customFormat="1" ht="68.25">
      <c r="A157" s="35"/>
      <c r="B157" s="36"/>
      <c r="C157" s="37"/>
      <c r="D157" s="192" t="s">
        <v>148</v>
      </c>
      <c r="E157" s="37"/>
      <c r="F157" s="193" t="s">
        <v>1275</v>
      </c>
      <c r="G157" s="37"/>
      <c r="H157" s="37"/>
      <c r="I157" s="194"/>
      <c r="J157" s="37"/>
      <c r="K157" s="37"/>
      <c r="L157" s="40"/>
      <c r="M157" s="195"/>
      <c r="N157" s="196"/>
      <c r="O157" s="65"/>
      <c r="P157" s="65"/>
      <c r="Q157" s="65"/>
      <c r="R157" s="65"/>
      <c r="S157" s="65"/>
      <c r="T157" s="66"/>
      <c r="U157" s="35"/>
      <c r="V157" s="35"/>
      <c r="W157" s="35"/>
      <c r="X157" s="35"/>
      <c r="Y157" s="35"/>
      <c r="Z157" s="35"/>
      <c r="AA157" s="35"/>
      <c r="AB157" s="35"/>
      <c r="AC157" s="35"/>
      <c r="AD157" s="35"/>
      <c r="AE157" s="35"/>
      <c r="AT157" s="18" t="s">
        <v>148</v>
      </c>
      <c r="AU157" s="18" t="s">
        <v>80</v>
      </c>
    </row>
    <row r="158" spans="1:65" s="13" customFormat="1" ht="11.25">
      <c r="B158" s="199"/>
      <c r="C158" s="200"/>
      <c r="D158" s="192" t="s">
        <v>152</v>
      </c>
      <c r="E158" s="201" t="s">
        <v>19</v>
      </c>
      <c r="F158" s="202" t="s">
        <v>1650</v>
      </c>
      <c r="G158" s="200"/>
      <c r="H158" s="201" t="s">
        <v>19</v>
      </c>
      <c r="I158" s="203"/>
      <c r="J158" s="200"/>
      <c r="K158" s="200"/>
      <c r="L158" s="204"/>
      <c r="M158" s="205"/>
      <c r="N158" s="206"/>
      <c r="O158" s="206"/>
      <c r="P158" s="206"/>
      <c r="Q158" s="206"/>
      <c r="R158" s="206"/>
      <c r="S158" s="206"/>
      <c r="T158" s="207"/>
      <c r="AT158" s="208" t="s">
        <v>152</v>
      </c>
      <c r="AU158" s="208" t="s">
        <v>80</v>
      </c>
      <c r="AV158" s="13" t="s">
        <v>80</v>
      </c>
      <c r="AW158" s="13" t="s">
        <v>35</v>
      </c>
      <c r="AX158" s="13" t="s">
        <v>73</v>
      </c>
      <c r="AY158" s="208" t="s">
        <v>139</v>
      </c>
    </row>
    <row r="159" spans="1:65" s="14" customFormat="1" ht="11.25">
      <c r="B159" s="209"/>
      <c r="C159" s="210"/>
      <c r="D159" s="192" t="s">
        <v>152</v>
      </c>
      <c r="E159" s="211" t="s">
        <v>19</v>
      </c>
      <c r="F159" s="212" t="s">
        <v>1651</v>
      </c>
      <c r="G159" s="210"/>
      <c r="H159" s="213">
        <v>20.808</v>
      </c>
      <c r="I159" s="214"/>
      <c r="J159" s="210"/>
      <c r="K159" s="210"/>
      <c r="L159" s="215"/>
      <c r="M159" s="216"/>
      <c r="N159" s="217"/>
      <c r="O159" s="217"/>
      <c r="P159" s="217"/>
      <c r="Q159" s="217"/>
      <c r="R159" s="217"/>
      <c r="S159" s="217"/>
      <c r="T159" s="218"/>
      <c r="AT159" s="219" t="s">
        <v>152</v>
      </c>
      <c r="AU159" s="219" t="s">
        <v>80</v>
      </c>
      <c r="AV159" s="14" t="s">
        <v>82</v>
      </c>
      <c r="AW159" s="14" t="s">
        <v>35</v>
      </c>
      <c r="AX159" s="14" t="s">
        <v>73</v>
      </c>
      <c r="AY159" s="219" t="s">
        <v>139</v>
      </c>
    </row>
    <row r="160" spans="1:65" s="15" customFormat="1" ht="11.25">
      <c r="B160" s="220"/>
      <c r="C160" s="221"/>
      <c r="D160" s="192" t="s">
        <v>152</v>
      </c>
      <c r="E160" s="222" t="s">
        <v>19</v>
      </c>
      <c r="F160" s="223" t="s">
        <v>155</v>
      </c>
      <c r="G160" s="221"/>
      <c r="H160" s="224">
        <v>20.808</v>
      </c>
      <c r="I160" s="225"/>
      <c r="J160" s="221"/>
      <c r="K160" s="221"/>
      <c r="L160" s="226"/>
      <c r="M160" s="227"/>
      <c r="N160" s="228"/>
      <c r="O160" s="228"/>
      <c r="P160" s="228"/>
      <c r="Q160" s="228"/>
      <c r="R160" s="228"/>
      <c r="S160" s="228"/>
      <c r="T160" s="229"/>
      <c r="AT160" s="230" t="s">
        <v>152</v>
      </c>
      <c r="AU160" s="230" t="s">
        <v>80</v>
      </c>
      <c r="AV160" s="15" t="s">
        <v>146</v>
      </c>
      <c r="AW160" s="15" t="s">
        <v>35</v>
      </c>
      <c r="AX160" s="15" t="s">
        <v>80</v>
      </c>
      <c r="AY160" s="230" t="s">
        <v>139</v>
      </c>
    </row>
    <row r="161" spans="1:65" s="2" customFormat="1" ht="37.9" customHeight="1">
      <c r="A161" s="35"/>
      <c r="B161" s="36"/>
      <c r="C161" s="179" t="s">
        <v>289</v>
      </c>
      <c r="D161" s="179" t="s">
        <v>141</v>
      </c>
      <c r="E161" s="180" t="s">
        <v>1652</v>
      </c>
      <c r="F161" s="181" t="s">
        <v>1653</v>
      </c>
      <c r="G161" s="182" t="s">
        <v>230</v>
      </c>
      <c r="H161" s="183">
        <v>5.202</v>
      </c>
      <c r="I161" s="184"/>
      <c r="J161" s="185">
        <f>ROUND(I161*H161,2)</f>
        <v>0</v>
      </c>
      <c r="K161" s="181" t="s">
        <v>1176</v>
      </c>
      <c r="L161" s="40"/>
      <c r="M161" s="186" t="s">
        <v>19</v>
      </c>
      <c r="N161" s="187" t="s">
        <v>44</v>
      </c>
      <c r="O161" s="65"/>
      <c r="P161" s="188">
        <f>O161*H161</f>
        <v>0</v>
      </c>
      <c r="Q161" s="188">
        <v>0</v>
      </c>
      <c r="R161" s="188">
        <f>Q161*H161</f>
        <v>0</v>
      </c>
      <c r="S161" s="188">
        <v>0</v>
      </c>
      <c r="T161" s="189">
        <f>S161*H161</f>
        <v>0</v>
      </c>
      <c r="U161" s="35"/>
      <c r="V161" s="35"/>
      <c r="W161" s="35"/>
      <c r="X161" s="35"/>
      <c r="Y161" s="35"/>
      <c r="Z161" s="35"/>
      <c r="AA161" s="35"/>
      <c r="AB161" s="35"/>
      <c r="AC161" s="35"/>
      <c r="AD161" s="35"/>
      <c r="AE161" s="35"/>
      <c r="AR161" s="190" t="s">
        <v>1273</v>
      </c>
      <c r="AT161" s="190" t="s">
        <v>141</v>
      </c>
      <c r="AU161" s="190" t="s">
        <v>80</v>
      </c>
      <c r="AY161" s="18" t="s">
        <v>139</v>
      </c>
      <c r="BE161" s="191">
        <f>IF(N161="základní",J161,0)</f>
        <v>0</v>
      </c>
      <c r="BF161" s="191">
        <f>IF(N161="snížená",J161,0)</f>
        <v>0</v>
      </c>
      <c r="BG161" s="191">
        <f>IF(N161="zákl. přenesená",J161,0)</f>
        <v>0</v>
      </c>
      <c r="BH161" s="191">
        <f>IF(N161="sníž. přenesená",J161,0)</f>
        <v>0</v>
      </c>
      <c r="BI161" s="191">
        <f>IF(N161="nulová",J161,0)</f>
        <v>0</v>
      </c>
      <c r="BJ161" s="18" t="s">
        <v>80</v>
      </c>
      <c r="BK161" s="191">
        <f>ROUND(I161*H161,2)</f>
        <v>0</v>
      </c>
      <c r="BL161" s="18" t="s">
        <v>1273</v>
      </c>
      <c r="BM161" s="190" t="s">
        <v>1654</v>
      </c>
    </row>
    <row r="162" spans="1:65" s="2" customFormat="1" ht="68.25">
      <c r="A162" s="35"/>
      <c r="B162" s="36"/>
      <c r="C162" s="37"/>
      <c r="D162" s="192" t="s">
        <v>148</v>
      </c>
      <c r="E162" s="37"/>
      <c r="F162" s="193" t="s">
        <v>1655</v>
      </c>
      <c r="G162" s="37"/>
      <c r="H162" s="37"/>
      <c r="I162" s="194"/>
      <c r="J162" s="37"/>
      <c r="K162" s="37"/>
      <c r="L162" s="40"/>
      <c r="M162" s="195"/>
      <c r="N162" s="196"/>
      <c r="O162" s="65"/>
      <c r="P162" s="65"/>
      <c r="Q162" s="65"/>
      <c r="R162" s="65"/>
      <c r="S162" s="65"/>
      <c r="T162" s="66"/>
      <c r="U162" s="35"/>
      <c r="V162" s="35"/>
      <c r="W162" s="35"/>
      <c r="X162" s="35"/>
      <c r="Y162" s="35"/>
      <c r="Z162" s="35"/>
      <c r="AA162" s="35"/>
      <c r="AB162" s="35"/>
      <c r="AC162" s="35"/>
      <c r="AD162" s="35"/>
      <c r="AE162" s="35"/>
      <c r="AT162" s="18" t="s">
        <v>148</v>
      </c>
      <c r="AU162" s="18" t="s">
        <v>80</v>
      </c>
    </row>
    <row r="163" spans="1:65" s="13" customFormat="1" ht="11.25">
      <c r="B163" s="199"/>
      <c r="C163" s="200"/>
      <c r="D163" s="192" t="s">
        <v>152</v>
      </c>
      <c r="E163" s="201" t="s">
        <v>19</v>
      </c>
      <c r="F163" s="202" t="s">
        <v>1656</v>
      </c>
      <c r="G163" s="200"/>
      <c r="H163" s="201" t="s">
        <v>19</v>
      </c>
      <c r="I163" s="203"/>
      <c r="J163" s="200"/>
      <c r="K163" s="200"/>
      <c r="L163" s="204"/>
      <c r="M163" s="205"/>
      <c r="N163" s="206"/>
      <c r="O163" s="206"/>
      <c r="P163" s="206"/>
      <c r="Q163" s="206"/>
      <c r="R163" s="206"/>
      <c r="S163" s="206"/>
      <c r="T163" s="207"/>
      <c r="AT163" s="208" t="s">
        <v>152</v>
      </c>
      <c r="AU163" s="208" t="s">
        <v>80</v>
      </c>
      <c r="AV163" s="13" t="s">
        <v>80</v>
      </c>
      <c r="AW163" s="13" t="s">
        <v>35</v>
      </c>
      <c r="AX163" s="13" t="s">
        <v>73</v>
      </c>
      <c r="AY163" s="208" t="s">
        <v>139</v>
      </c>
    </row>
    <row r="164" spans="1:65" s="14" customFormat="1" ht="11.25">
      <c r="B164" s="209"/>
      <c r="C164" s="210"/>
      <c r="D164" s="192" t="s">
        <v>152</v>
      </c>
      <c r="E164" s="211" t="s">
        <v>19</v>
      </c>
      <c r="F164" s="212" t="s">
        <v>1657</v>
      </c>
      <c r="G164" s="210"/>
      <c r="H164" s="213">
        <v>5.202</v>
      </c>
      <c r="I164" s="214"/>
      <c r="J164" s="210"/>
      <c r="K164" s="210"/>
      <c r="L164" s="215"/>
      <c r="M164" s="216"/>
      <c r="N164" s="217"/>
      <c r="O164" s="217"/>
      <c r="P164" s="217"/>
      <c r="Q164" s="217"/>
      <c r="R164" s="217"/>
      <c r="S164" s="217"/>
      <c r="T164" s="218"/>
      <c r="AT164" s="219" t="s">
        <v>152</v>
      </c>
      <c r="AU164" s="219" t="s">
        <v>80</v>
      </c>
      <c r="AV164" s="14" t="s">
        <v>82</v>
      </c>
      <c r="AW164" s="14" t="s">
        <v>35</v>
      </c>
      <c r="AX164" s="14" t="s">
        <v>73</v>
      </c>
      <c r="AY164" s="219" t="s">
        <v>139</v>
      </c>
    </row>
    <row r="165" spans="1:65" s="15" customFormat="1" ht="11.25">
      <c r="B165" s="220"/>
      <c r="C165" s="221"/>
      <c r="D165" s="192" t="s">
        <v>152</v>
      </c>
      <c r="E165" s="222" t="s">
        <v>19</v>
      </c>
      <c r="F165" s="223" t="s">
        <v>155</v>
      </c>
      <c r="G165" s="221"/>
      <c r="H165" s="224">
        <v>5.202</v>
      </c>
      <c r="I165" s="225"/>
      <c r="J165" s="221"/>
      <c r="K165" s="221"/>
      <c r="L165" s="226"/>
      <c r="M165" s="227"/>
      <c r="N165" s="228"/>
      <c r="O165" s="228"/>
      <c r="P165" s="228"/>
      <c r="Q165" s="228"/>
      <c r="R165" s="228"/>
      <c r="S165" s="228"/>
      <c r="T165" s="229"/>
      <c r="AT165" s="230" t="s">
        <v>152</v>
      </c>
      <c r="AU165" s="230" t="s">
        <v>80</v>
      </c>
      <c r="AV165" s="15" t="s">
        <v>146</v>
      </c>
      <c r="AW165" s="15" t="s">
        <v>35</v>
      </c>
      <c r="AX165" s="15" t="s">
        <v>80</v>
      </c>
      <c r="AY165" s="230" t="s">
        <v>139</v>
      </c>
    </row>
    <row r="166" spans="1:65" s="2" customFormat="1" ht="37.9" customHeight="1">
      <c r="A166" s="35"/>
      <c r="B166" s="36"/>
      <c r="C166" s="179" t="s">
        <v>302</v>
      </c>
      <c r="D166" s="179" t="s">
        <v>141</v>
      </c>
      <c r="E166" s="180" t="s">
        <v>1280</v>
      </c>
      <c r="F166" s="181" t="s">
        <v>1281</v>
      </c>
      <c r="G166" s="182" t="s">
        <v>230</v>
      </c>
      <c r="H166" s="183">
        <v>7.0449999999999999</v>
      </c>
      <c r="I166" s="184"/>
      <c r="J166" s="185">
        <f>ROUND(I166*H166,2)</f>
        <v>0</v>
      </c>
      <c r="K166" s="181" t="s">
        <v>1176</v>
      </c>
      <c r="L166" s="40"/>
      <c r="M166" s="186" t="s">
        <v>19</v>
      </c>
      <c r="N166" s="187" t="s">
        <v>44</v>
      </c>
      <c r="O166" s="65"/>
      <c r="P166" s="188">
        <f>O166*H166</f>
        <v>0</v>
      </c>
      <c r="Q166" s="188">
        <v>0</v>
      </c>
      <c r="R166" s="188">
        <f>Q166*H166</f>
        <v>0</v>
      </c>
      <c r="S166" s="188">
        <v>0</v>
      </c>
      <c r="T166" s="189">
        <f>S166*H166</f>
        <v>0</v>
      </c>
      <c r="U166" s="35"/>
      <c r="V166" s="35"/>
      <c r="W166" s="35"/>
      <c r="X166" s="35"/>
      <c r="Y166" s="35"/>
      <c r="Z166" s="35"/>
      <c r="AA166" s="35"/>
      <c r="AB166" s="35"/>
      <c r="AC166" s="35"/>
      <c r="AD166" s="35"/>
      <c r="AE166" s="35"/>
      <c r="AR166" s="190" t="s">
        <v>1273</v>
      </c>
      <c r="AT166" s="190" t="s">
        <v>141</v>
      </c>
      <c r="AU166" s="190" t="s">
        <v>80</v>
      </c>
      <c r="AY166" s="18" t="s">
        <v>139</v>
      </c>
      <c r="BE166" s="191">
        <f>IF(N166="základní",J166,0)</f>
        <v>0</v>
      </c>
      <c r="BF166" s="191">
        <f>IF(N166="snížená",J166,0)</f>
        <v>0</v>
      </c>
      <c r="BG166" s="191">
        <f>IF(N166="zákl. přenesená",J166,0)</f>
        <v>0</v>
      </c>
      <c r="BH166" s="191">
        <f>IF(N166="sníž. přenesená",J166,0)</f>
        <v>0</v>
      </c>
      <c r="BI166" s="191">
        <f>IF(N166="nulová",J166,0)</f>
        <v>0</v>
      </c>
      <c r="BJ166" s="18" t="s">
        <v>80</v>
      </c>
      <c r="BK166" s="191">
        <f>ROUND(I166*H166,2)</f>
        <v>0</v>
      </c>
      <c r="BL166" s="18" t="s">
        <v>1273</v>
      </c>
      <c r="BM166" s="190" t="s">
        <v>1658</v>
      </c>
    </row>
    <row r="167" spans="1:65" s="2" customFormat="1" ht="97.5">
      <c r="A167" s="35"/>
      <c r="B167" s="36"/>
      <c r="C167" s="37"/>
      <c r="D167" s="192" t="s">
        <v>148</v>
      </c>
      <c r="E167" s="37"/>
      <c r="F167" s="193" t="s">
        <v>1283</v>
      </c>
      <c r="G167" s="37"/>
      <c r="H167" s="37"/>
      <c r="I167" s="194"/>
      <c r="J167" s="37"/>
      <c r="K167" s="37"/>
      <c r="L167" s="40"/>
      <c r="M167" s="195"/>
      <c r="N167" s="196"/>
      <c r="O167" s="65"/>
      <c r="P167" s="65"/>
      <c r="Q167" s="65"/>
      <c r="R167" s="65"/>
      <c r="S167" s="65"/>
      <c r="T167" s="66"/>
      <c r="U167" s="35"/>
      <c r="V167" s="35"/>
      <c r="W167" s="35"/>
      <c r="X167" s="35"/>
      <c r="Y167" s="35"/>
      <c r="Z167" s="35"/>
      <c r="AA167" s="35"/>
      <c r="AB167" s="35"/>
      <c r="AC167" s="35"/>
      <c r="AD167" s="35"/>
      <c r="AE167" s="35"/>
      <c r="AT167" s="18" t="s">
        <v>148</v>
      </c>
      <c r="AU167" s="18" t="s">
        <v>80</v>
      </c>
    </row>
    <row r="168" spans="1:65" s="13" customFormat="1" ht="11.25">
      <c r="B168" s="199"/>
      <c r="C168" s="200"/>
      <c r="D168" s="192" t="s">
        <v>152</v>
      </c>
      <c r="E168" s="201" t="s">
        <v>19</v>
      </c>
      <c r="F168" s="202" t="s">
        <v>1284</v>
      </c>
      <c r="G168" s="200"/>
      <c r="H168" s="201" t="s">
        <v>19</v>
      </c>
      <c r="I168" s="203"/>
      <c r="J168" s="200"/>
      <c r="K168" s="200"/>
      <c r="L168" s="204"/>
      <c r="M168" s="205"/>
      <c r="N168" s="206"/>
      <c r="O168" s="206"/>
      <c r="P168" s="206"/>
      <c r="Q168" s="206"/>
      <c r="R168" s="206"/>
      <c r="S168" s="206"/>
      <c r="T168" s="207"/>
      <c r="AT168" s="208" t="s">
        <v>152</v>
      </c>
      <c r="AU168" s="208" t="s">
        <v>80</v>
      </c>
      <c r="AV168" s="13" t="s">
        <v>80</v>
      </c>
      <c r="AW168" s="13" t="s">
        <v>35</v>
      </c>
      <c r="AX168" s="13" t="s">
        <v>73</v>
      </c>
      <c r="AY168" s="208" t="s">
        <v>139</v>
      </c>
    </row>
    <row r="169" spans="1:65" s="14" customFormat="1" ht="11.25">
      <c r="B169" s="209"/>
      <c r="C169" s="210"/>
      <c r="D169" s="192" t="s">
        <v>152</v>
      </c>
      <c r="E169" s="211" t="s">
        <v>19</v>
      </c>
      <c r="F169" s="212" t="s">
        <v>1659</v>
      </c>
      <c r="G169" s="210"/>
      <c r="H169" s="213">
        <v>1.843</v>
      </c>
      <c r="I169" s="214"/>
      <c r="J169" s="210"/>
      <c r="K169" s="210"/>
      <c r="L169" s="215"/>
      <c r="M169" s="216"/>
      <c r="N169" s="217"/>
      <c r="O169" s="217"/>
      <c r="P169" s="217"/>
      <c r="Q169" s="217"/>
      <c r="R169" s="217"/>
      <c r="S169" s="217"/>
      <c r="T169" s="218"/>
      <c r="AT169" s="219" t="s">
        <v>152</v>
      </c>
      <c r="AU169" s="219" t="s">
        <v>80</v>
      </c>
      <c r="AV169" s="14" t="s">
        <v>82</v>
      </c>
      <c r="AW169" s="14" t="s">
        <v>35</v>
      </c>
      <c r="AX169" s="14" t="s">
        <v>73</v>
      </c>
      <c r="AY169" s="219" t="s">
        <v>139</v>
      </c>
    </row>
    <row r="170" spans="1:65" s="13" customFormat="1" ht="11.25">
      <c r="B170" s="199"/>
      <c r="C170" s="200"/>
      <c r="D170" s="192" t="s">
        <v>152</v>
      </c>
      <c r="E170" s="201" t="s">
        <v>19</v>
      </c>
      <c r="F170" s="202" t="s">
        <v>1295</v>
      </c>
      <c r="G170" s="200"/>
      <c r="H170" s="201" t="s">
        <v>19</v>
      </c>
      <c r="I170" s="203"/>
      <c r="J170" s="200"/>
      <c r="K170" s="200"/>
      <c r="L170" s="204"/>
      <c r="M170" s="205"/>
      <c r="N170" s="206"/>
      <c r="O170" s="206"/>
      <c r="P170" s="206"/>
      <c r="Q170" s="206"/>
      <c r="R170" s="206"/>
      <c r="S170" s="206"/>
      <c r="T170" s="207"/>
      <c r="AT170" s="208" t="s">
        <v>152</v>
      </c>
      <c r="AU170" s="208" t="s">
        <v>80</v>
      </c>
      <c r="AV170" s="13" t="s">
        <v>80</v>
      </c>
      <c r="AW170" s="13" t="s">
        <v>35</v>
      </c>
      <c r="AX170" s="13" t="s">
        <v>73</v>
      </c>
      <c r="AY170" s="208" t="s">
        <v>139</v>
      </c>
    </row>
    <row r="171" spans="1:65" s="14" customFormat="1" ht="11.25">
      <c r="B171" s="209"/>
      <c r="C171" s="210"/>
      <c r="D171" s="192" t="s">
        <v>152</v>
      </c>
      <c r="E171" s="211" t="s">
        <v>19</v>
      </c>
      <c r="F171" s="212" t="s">
        <v>1660</v>
      </c>
      <c r="G171" s="210"/>
      <c r="H171" s="213">
        <v>5.202</v>
      </c>
      <c r="I171" s="214"/>
      <c r="J171" s="210"/>
      <c r="K171" s="210"/>
      <c r="L171" s="215"/>
      <c r="M171" s="216"/>
      <c r="N171" s="217"/>
      <c r="O171" s="217"/>
      <c r="P171" s="217"/>
      <c r="Q171" s="217"/>
      <c r="R171" s="217"/>
      <c r="S171" s="217"/>
      <c r="T171" s="218"/>
      <c r="AT171" s="219" t="s">
        <v>152</v>
      </c>
      <c r="AU171" s="219" t="s">
        <v>80</v>
      </c>
      <c r="AV171" s="14" t="s">
        <v>82</v>
      </c>
      <c r="AW171" s="14" t="s">
        <v>35</v>
      </c>
      <c r="AX171" s="14" t="s">
        <v>73</v>
      </c>
      <c r="AY171" s="219" t="s">
        <v>139</v>
      </c>
    </row>
    <row r="172" spans="1:65" s="15" customFormat="1" ht="11.25">
      <c r="B172" s="220"/>
      <c r="C172" s="221"/>
      <c r="D172" s="192" t="s">
        <v>152</v>
      </c>
      <c r="E172" s="222" t="s">
        <v>19</v>
      </c>
      <c r="F172" s="223" t="s">
        <v>155</v>
      </c>
      <c r="G172" s="221"/>
      <c r="H172" s="224">
        <v>7.0449999999999999</v>
      </c>
      <c r="I172" s="225"/>
      <c r="J172" s="221"/>
      <c r="K172" s="221"/>
      <c r="L172" s="226"/>
      <c r="M172" s="227"/>
      <c r="N172" s="228"/>
      <c r="O172" s="228"/>
      <c r="P172" s="228"/>
      <c r="Q172" s="228"/>
      <c r="R172" s="228"/>
      <c r="S172" s="228"/>
      <c r="T172" s="229"/>
      <c r="AT172" s="230" t="s">
        <v>152</v>
      </c>
      <c r="AU172" s="230" t="s">
        <v>80</v>
      </c>
      <c r="AV172" s="15" t="s">
        <v>146</v>
      </c>
      <c r="AW172" s="15" t="s">
        <v>35</v>
      </c>
      <c r="AX172" s="15" t="s">
        <v>80</v>
      </c>
      <c r="AY172" s="230" t="s">
        <v>139</v>
      </c>
    </row>
    <row r="173" spans="1:65" s="2" customFormat="1" ht="21.75" customHeight="1">
      <c r="A173" s="35"/>
      <c r="B173" s="36"/>
      <c r="C173" s="179" t="s">
        <v>308</v>
      </c>
      <c r="D173" s="179" t="s">
        <v>141</v>
      </c>
      <c r="E173" s="180" t="s">
        <v>1288</v>
      </c>
      <c r="F173" s="181" t="s">
        <v>1289</v>
      </c>
      <c r="G173" s="182" t="s">
        <v>230</v>
      </c>
      <c r="H173" s="183">
        <v>38.256999999999998</v>
      </c>
      <c r="I173" s="184"/>
      <c r="J173" s="185">
        <f>ROUND(I173*H173,2)</f>
        <v>0</v>
      </c>
      <c r="K173" s="181" t="s">
        <v>1176</v>
      </c>
      <c r="L173" s="40"/>
      <c r="M173" s="186" t="s">
        <v>19</v>
      </c>
      <c r="N173" s="187" t="s">
        <v>44</v>
      </c>
      <c r="O173" s="65"/>
      <c r="P173" s="188">
        <f>O173*H173</f>
        <v>0</v>
      </c>
      <c r="Q173" s="188">
        <v>0</v>
      </c>
      <c r="R173" s="188">
        <f>Q173*H173</f>
        <v>0</v>
      </c>
      <c r="S173" s="188">
        <v>0</v>
      </c>
      <c r="T173" s="189">
        <f>S173*H173</f>
        <v>0</v>
      </c>
      <c r="U173" s="35"/>
      <c r="V173" s="35"/>
      <c r="W173" s="35"/>
      <c r="X173" s="35"/>
      <c r="Y173" s="35"/>
      <c r="Z173" s="35"/>
      <c r="AA173" s="35"/>
      <c r="AB173" s="35"/>
      <c r="AC173" s="35"/>
      <c r="AD173" s="35"/>
      <c r="AE173" s="35"/>
      <c r="AR173" s="190" t="s">
        <v>1273</v>
      </c>
      <c r="AT173" s="190" t="s">
        <v>141</v>
      </c>
      <c r="AU173" s="190" t="s">
        <v>80</v>
      </c>
      <c r="AY173" s="18" t="s">
        <v>139</v>
      </c>
      <c r="BE173" s="191">
        <f>IF(N173="základní",J173,0)</f>
        <v>0</v>
      </c>
      <c r="BF173" s="191">
        <f>IF(N173="snížená",J173,0)</f>
        <v>0</v>
      </c>
      <c r="BG173" s="191">
        <f>IF(N173="zákl. přenesená",J173,0)</f>
        <v>0</v>
      </c>
      <c r="BH173" s="191">
        <f>IF(N173="sníž. přenesená",J173,0)</f>
        <v>0</v>
      </c>
      <c r="BI173" s="191">
        <f>IF(N173="nulová",J173,0)</f>
        <v>0</v>
      </c>
      <c r="BJ173" s="18" t="s">
        <v>80</v>
      </c>
      <c r="BK173" s="191">
        <f>ROUND(I173*H173,2)</f>
        <v>0</v>
      </c>
      <c r="BL173" s="18" t="s">
        <v>1273</v>
      </c>
      <c r="BM173" s="190" t="s">
        <v>1661</v>
      </c>
    </row>
    <row r="174" spans="1:65" s="2" customFormat="1" ht="48.75">
      <c r="A174" s="35"/>
      <c r="B174" s="36"/>
      <c r="C174" s="37"/>
      <c r="D174" s="192" t="s">
        <v>148</v>
      </c>
      <c r="E174" s="37"/>
      <c r="F174" s="193" t="s">
        <v>1291</v>
      </c>
      <c r="G174" s="37"/>
      <c r="H174" s="37"/>
      <c r="I174" s="194"/>
      <c r="J174" s="37"/>
      <c r="K174" s="37"/>
      <c r="L174" s="40"/>
      <c r="M174" s="195"/>
      <c r="N174" s="196"/>
      <c r="O174" s="65"/>
      <c r="P174" s="65"/>
      <c r="Q174" s="65"/>
      <c r="R174" s="65"/>
      <c r="S174" s="65"/>
      <c r="T174" s="66"/>
      <c r="U174" s="35"/>
      <c r="V174" s="35"/>
      <c r="W174" s="35"/>
      <c r="X174" s="35"/>
      <c r="Y174" s="35"/>
      <c r="Z174" s="35"/>
      <c r="AA174" s="35"/>
      <c r="AB174" s="35"/>
      <c r="AC174" s="35"/>
      <c r="AD174" s="35"/>
      <c r="AE174" s="35"/>
      <c r="AT174" s="18" t="s">
        <v>148</v>
      </c>
      <c r="AU174" s="18" t="s">
        <v>80</v>
      </c>
    </row>
    <row r="175" spans="1:65" s="13" customFormat="1" ht="11.25">
      <c r="B175" s="199"/>
      <c r="C175" s="200"/>
      <c r="D175" s="192" t="s">
        <v>152</v>
      </c>
      <c r="E175" s="201" t="s">
        <v>19</v>
      </c>
      <c r="F175" s="202" t="s">
        <v>1276</v>
      </c>
      <c r="G175" s="200"/>
      <c r="H175" s="201" t="s">
        <v>19</v>
      </c>
      <c r="I175" s="203"/>
      <c r="J175" s="200"/>
      <c r="K175" s="200"/>
      <c r="L175" s="204"/>
      <c r="M175" s="205"/>
      <c r="N175" s="206"/>
      <c r="O175" s="206"/>
      <c r="P175" s="206"/>
      <c r="Q175" s="206"/>
      <c r="R175" s="206"/>
      <c r="S175" s="206"/>
      <c r="T175" s="207"/>
      <c r="AT175" s="208" t="s">
        <v>152</v>
      </c>
      <c r="AU175" s="208" t="s">
        <v>80</v>
      </c>
      <c r="AV175" s="13" t="s">
        <v>80</v>
      </c>
      <c r="AW175" s="13" t="s">
        <v>35</v>
      </c>
      <c r="AX175" s="13" t="s">
        <v>73</v>
      </c>
      <c r="AY175" s="208" t="s">
        <v>139</v>
      </c>
    </row>
    <row r="176" spans="1:65" s="14" customFormat="1" ht="11.25">
      <c r="B176" s="209"/>
      <c r="C176" s="210"/>
      <c r="D176" s="192" t="s">
        <v>152</v>
      </c>
      <c r="E176" s="211" t="s">
        <v>19</v>
      </c>
      <c r="F176" s="212" t="s">
        <v>1651</v>
      </c>
      <c r="G176" s="210"/>
      <c r="H176" s="213">
        <v>20.808</v>
      </c>
      <c r="I176" s="214"/>
      <c r="J176" s="210"/>
      <c r="K176" s="210"/>
      <c r="L176" s="215"/>
      <c r="M176" s="216"/>
      <c r="N176" s="217"/>
      <c r="O176" s="217"/>
      <c r="P176" s="217"/>
      <c r="Q176" s="217"/>
      <c r="R176" s="217"/>
      <c r="S176" s="217"/>
      <c r="T176" s="218"/>
      <c r="AT176" s="219" t="s">
        <v>152</v>
      </c>
      <c r="AU176" s="219" t="s">
        <v>80</v>
      </c>
      <c r="AV176" s="14" t="s">
        <v>82</v>
      </c>
      <c r="AW176" s="14" t="s">
        <v>35</v>
      </c>
      <c r="AX176" s="14" t="s">
        <v>73</v>
      </c>
      <c r="AY176" s="219" t="s">
        <v>139</v>
      </c>
    </row>
    <row r="177" spans="1:65" s="13" customFormat="1" ht="11.25">
      <c r="B177" s="199"/>
      <c r="C177" s="200"/>
      <c r="D177" s="192" t="s">
        <v>152</v>
      </c>
      <c r="E177" s="201" t="s">
        <v>19</v>
      </c>
      <c r="F177" s="202" t="s">
        <v>1292</v>
      </c>
      <c r="G177" s="200"/>
      <c r="H177" s="201" t="s">
        <v>19</v>
      </c>
      <c r="I177" s="203"/>
      <c r="J177" s="200"/>
      <c r="K177" s="200"/>
      <c r="L177" s="204"/>
      <c r="M177" s="205"/>
      <c r="N177" s="206"/>
      <c r="O177" s="206"/>
      <c r="P177" s="206"/>
      <c r="Q177" s="206"/>
      <c r="R177" s="206"/>
      <c r="S177" s="206"/>
      <c r="T177" s="207"/>
      <c r="AT177" s="208" t="s">
        <v>152</v>
      </c>
      <c r="AU177" s="208" t="s">
        <v>80</v>
      </c>
      <c r="AV177" s="13" t="s">
        <v>80</v>
      </c>
      <c r="AW177" s="13" t="s">
        <v>35</v>
      </c>
      <c r="AX177" s="13" t="s">
        <v>73</v>
      </c>
      <c r="AY177" s="208" t="s">
        <v>139</v>
      </c>
    </row>
    <row r="178" spans="1:65" s="14" customFormat="1" ht="11.25">
      <c r="B178" s="209"/>
      <c r="C178" s="210"/>
      <c r="D178" s="192" t="s">
        <v>152</v>
      </c>
      <c r="E178" s="211" t="s">
        <v>19</v>
      </c>
      <c r="F178" s="212" t="s">
        <v>1662</v>
      </c>
      <c r="G178" s="210"/>
      <c r="H178" s="213">
        <v>10.404</v>
      </c>
      <c r="I178" s="214"/>
      <c r="J178" s="210"/>
      <c r="K178" s="210"/>
      <c r="L178" s="215"/>
      <c r="M178" s="216"/>
      <c r="N178" s="217"/>
      <c r="O178" s="217"/>
      <c r="P178" s="217"/>
      <c r="Q178" s="217"/>
      <c r="R178" s="217"/>
      <c r="S178" s="217"/>
      <c r="T178" s="218"/>
      <c r="AT178" s="219" t="s">
        <v>152</v>
      </c>
      <c r="AU178" s="219" t="s">
        <v>80</v>
      </c>
      <c r="AV178" s="14" t="s">
        <v>82</v>
      </c>
      <c r="AW178" s="14" t="s">
        <v>35</v>
      </c>
      <c r="AX178" s="14" t="s">
        <v>73</v>
      </c>
      <c r="AY178" s="219" t="s">
        <v>139</v>
      </c>
    </row>
    <row r="179" spans="1:65" s="13" customFormat="1" ht="11.25">
      <c r="B179" s="199"/>
      <c r="C179" s="200"/>
      <c r="D179" s="192" t="s">
        <v>152</v>
      </c>
      <c r="E179" s="201" t="s">
        <v>19</v>
      </c>
      <c r="F179" s="202" t="s">
        <v>1284</v>
      </c>
      <c r="G179" s="200"/>
      <c r="H179" s="201" t="s">
        <v>19</v>
      </c>
      <c r="I179" s="203"/>
      <c r="J179" s="200"/>
      <c r="K179" s="200"/>
      <c r="L179" s="204"/>
      <c r="M179" s="205"/>
      <c r="N179" s="206"/>
      <c r="O179" s="206"/>
      <c r="P179" s="206"/>
      <c r="Q179" s="206"/>
      <c r="R179" s="206"/>
      <c r="S179" s="206"/>
      <c r="T179" s="207"/>
      <c r="AT179" s="208" t="s">
        <v>152</v>
      </c>
      <c r="AU179" s="208" t="s">
        <v>80</v>
      </c>
      <c r="AV179" s="13" t="s">
        <v>80</v>
      </c>
      <c r="AW179" s="13" t="s">
        <v>35</v>
      </c>
      <c r="AX179" s="13" t="s">
        <v>73</v>
      </c>
      <c r="AY179" s="208" t="s">
        <v>139</v>
      </c>
    </row>
    <row r="180" spans="1:65" s="14" customFormat="1" ht="11.25">
      <c r="B180" s="209"/>
      <c r="C180" s="210"/>
      <c r="D180" s="192" t="s">
        <v>152</v>
      </c>
      <c r="E180" s="211" t="s">
        <v>19</v>
      </c>
      <c r="F180" s="212" t="s">
        <v>1659</v>
      </c>
      <c r="G180" s="210"/>
      <c r="H180" s="213">
        <v>1.843</v>
      </c>
      <c r="I180" s="214"/>
      <c r="J180" s="210"/>
      <c r="K180" s="210"/>
      <c r="L180" s="215"/>
      <c r="M180" s="216"/>
      <c r="N180" s="217"/>
      <c r="O180" s="217"/>
      <c r="P180" s="217"/>
      <c r="Q180" s="217"/>
      <c r="R180" s="217"/>
      <c r="S180" s="217"/>
      <c r="T180" s="218"/>
      <c r="AT180" s="219" t="s">
        <v>152</v>
      </c>
      <c r="AU180" s="219" t="s">
        <v>80</v>
      </c>
      <c r="AV180" s="14" t="s">
        <v>82</v>
      </c>
      <c r="AW180" s="14" t="s">
        <v>35</v>
      </c>
      <c r="AX180" s="14" t="s">
        <v>73</v>
      </c>
      <c r="AY180" s="219" t="s">
        <v>139</v>
      </c>
    </row>
    <row r="181" spans="1:65" s="13" customFormat="1" ht="11.25">
      <c r="B181" s="199"/>
      <c r="C181" s="200"/>
      <c r="D181" s="192" t="s">
        <v>152</v>
      </c>
      <c r="E181" s="201" t="s">
        <v>19</v>
      </c>
      <c r="F181" s="202" t="s">
        <v>1294</v>
      </c>
      <c r="G181" s="200"/>
      <c r="H181" s="201" t="s">
        <v>19</v>
      </c>
      <c r="I181" s="203"/>
      <c r="J181" s="200"/>
      <c r="K181" s="200"/>
      <c r="L181" s="204"/>
      <c r="M181" s="205"/>
      <c r="N181" s="206"/>
      <c r="O181" s="206"/>
      <c r="P181" s="206"/>
      <c r="Q181" s="206"/>
      <c r="R181" s="206"/>
      <c r="S181" s="206"/>
      <c r="T181" s="207"/>
      <c r="AT181" s="208" t="s">
        <v>152</v>
      </c>
      <c r="AU181" s="208" t="s">
        <v>80</v>
      </c>
      <c r="AV181" s="13" t="s">
        <v>80</v>
      </c>
      <c r="AW181" s="13" t="s">
        <v>35</v>
      </c>
      <c r="AX181" s="13" t="s">
        <v>73</v>
      </c>
      <c r="AY181" s="208" t="s">
        <v>139</v>
      </c>
    </row>
    <row r="182" spans="1:65" s="13" customFormat="1" ht="11.25">
      <c r="B182" s="199"/>
      <c r="C182" s="200"/>
      <c r="D182" s="192" t="s">
        <v>152</v>
      </c>
      <c r="E182" s="201" t="s">
        <v>19</v>
      </c>
      <c r="F182" s="202" t="s">
        <v>1295</v>
      </c>
      <c r="G182" s="200"/>
      <c r="H182" s="201" t="s">
        <v>19</v>
      </c>
      <c r="I182" s="203"/>
      <c r="J182" s="200"/>
      <c r="K182" s="200"/>
      <c r="L182" s="204"/>
      <c r="M182" s="205"/>
      <c r="N182" s="206"/>
      <c r="O182" s="206"/>
      <c r="P182" s="206"/>
      <c r="Q182" s="206"/>
      <c r="R182" s="206"/>
      <c r="S182" s="206"/>
      <c r="T182" s="207"/>
      <c r="AT182" s="208" t="s">
        <v>152</v>
      </c>
      <c r="AU182" s="208" t="s">
        <v>80</v>
      </c>
      <c r="AV182" s="13" t="s">
        <v>80</v>
      </c>
      <c r="AW182" s="13" t="s">
        <v>35</v>
      </c>
      <c r="AX182" s="13" t="s">
        <v>73</v>
      </c>
      <c r="AY182" s="208" t="s">
        <v>139</v>
      </c>
    </row>
    <row r="183" spans="1:65" s="14" customFormat="1" ht="11.25">
      <c r="B183" s="209"/>
      <c r="C183" s="210"/>
      <c r="D183" s="192" t="s">
        <v>152</v>
      </c>
      <c r="E183" s="211" t="s">
        <v>19</v>
      </c>
      <c r="F183" s="212" t="s">
        <v>1660</v>
      </c>
      <c r="G183" s="210"/>
      <c r="H183" s="213">
        <v>5.202</v>
      </c>
      <c r="I183" s="214"/>
      <c r="J183" s="210"/>
      <c r="K183" s="210"/>
      <c r="L183" s="215"/>
      <c r="M183" s="216"/>
      <c r="N183" s="217"/>
      <c r="O183" s="217"/>
      <c r="P183" s="217"/>
      <c r="Q183" s="217"/>
      <c r="R183" s="217"/>
      <c r="S183" s="217"/>
      <c r="T183" s="218"/>
      <c r="AT183" s="219" t="s">
        <v>152</v>
      </c>
      <c r="AU183" s="219" t="s">
        <v>80</v>
      </c>
      <c r="AV183" s="14" t="s">
        <v>82</v>
      </c>
      <c r="AW183" s="14" t="s">
        <v>35</v>
      </c>
      <c r="AX183" s="14" t="s">
        <v>73</v>
      </c>
      <c r="AY183" s="219" t="s">
        <v>139</v>
      </c>
    </row>
    <row r="184" spans="1:65" s="15" customFormat="1" ht="11.25">
      <c r="B184" s="220"/>
      <c r="C184" s="221"/>
      <c r="D184" s="192" t="s">
        <v>152</v>
      </c>
      <c r="E184" s="222" t="s">
        <v>19</v>
      </c>
      <c r="F184" s="223" t="s">
        <v>155</v>
      </c>
      <c r="G184" s="221"/>
      <c r="H184" s="224">
        <v>38.256999999999998</v>
      </c>
      <c r="I184" s="225"/>
      <c r="J184" s="221"/>
      <c r="K184" s="221"/>
      <c r="L184" s="226"/>
      <c r="M184" s="227"/>
      <c r="N184" s="228"/>
      <c r="O184" s="228"/>
      <c r="P184" s="228"/>
      <c r="Q184" s="228"/>
      <c r="R184" s="228"/>
      <c r="S184" s="228"/>
      <c r="T184" s="229"/>
      <c r="AT184" s="230" t="s">
        <v>152</v>
      </c>
      <c r="AU184" s="230" t="s">
        <v>80</v>
      </c>
      <c r="AV184" s="15" t="s">
        <v>146</v>
      </c>
      <c r="AW184" s="15" t="s">
        <v>35</v>
      </c>
      <c r="AX184" s="15" t="s">
        <v>80</v>
      </c>
      <c r="AY184" s="230" t="s">
        <v>139</v>
      </c>
    </row>
    <row r="185" spans="1:65" s="2" customFormat="1" ht="24.2" customHeight="1">
      <c r="A185" s="35"/>
      <c r="B185" s="36"/>
      <c r="C185" s="179" t="s">
        <v>316</v>
      </c>
      <c r="D185" s="179" t="s">
        <v>141</v>
      </c>
      <c r="E185" s="180" t="s">
        <v>1663</v>
      </c>
      <c r="F185" s="181" t="s">
        <v>1664</v>
      </c>
      <c r="G185" s="182" t="s">
        <v>230</v>
      </c>
      <c r="H185" s="183">
        <v>5.202</v>
      </c>
      <c r="I185" s="184"/>
      <c r="J185" s="185">
        <f>ROUND(I185*H185,2)</f>
        <v>0</v>
      </c>
      <c r="K185" s="181" t="s">
        <v>1176</v>
      </c>
      <c r="L185" s="40"/>
      <c r="M185" s="186" t="s">
        <v>19</v>
      </c>
      <c r="N185" s="187" t="s">
        <v>44</v>
      </c>
      <c r="O185" s="65"/>
      <c r="P185" s="188">
        <f>O185*H185</f>
        <v>0</v>
      </c>
      <c r="Q185" s="188">
        <v>0</v>
      </c>
      <c r="R185" s="188">
        <f>Q185*H185</f>
        <v>0</v>
      </c>
      <c r="S185" s="188">
        <v>0</v>
      </c>
      <c r="T185" s="189">
        <f>S185*H185</f>
        <v>0</v>
      </c>
      <c r="U185" s="35"/>
      <c r="V185" s="35"/>
      <c r="W185" s="35"/>
      <c r="X185" s="35"/>
      <c r="Y185" s="35"/>
      <c r="Z185" s="35"/>
      <c r="AA185" s="35"/>
      <c r="AB185" s="35"/>
      <c r="AC185" s="35"/>
      <c r="AD185" s="35"/>
      <c r="AE185" s="35"/>
      <c r="AR185" s="190" t="s">
        <v>1273</v>
      </c>
      <c r="AT185" s="190" t="s">
        <v>141</v>
      </c>
      <c r="AU185" s="190" t="s">
        <v>80</v>
      </c>
      <c r="AY185" s="18" t="s">
        <v>139</v>
      </c>
      <c r="BE185" s="191">
        <f>IF(N185="základní",J185,0)</f>
        <v>0</v>
      </c>
      <c r="BF185" s="191">
        <f>IF(N185="snížená",J185,0)</f>
        <v>0</v>
      </c>
      <c r="BG185" s="191">
        <f>IF(N185="zákl. přenesená",J185,0)</f>
        <v>0</v>
      </c>
      <c r="BH185" s="191">
        <f>IF(N185="sníž. přenesená",J185,0)</f>
        <v>0</v>
      </c>
      <c r="BI185" s="191">
        <f>IF(N185="nulová",J185,0)</f>
        <v>0</v>
      </c>
      <c r="BJ185" s="18" t="s">
        <v>80</v>
      </c>
      <c r="BK185" s="191">
        <f>ROUND(I185*H185,2)</f>
        <v>0</v>
      </c>
      <c r="BL185" s="18" t="s">
        <v>1273</v>
      </c>
      <c r="BM185" s="190" t="s">
        <v>1665</v>
      </c>
    </row>
    <row r="186" spans="1:65" s="2" customFormat="1" ht="58.5">
      <c r="A186" s="35"/>
      <c r="B186" s="36"/>
      <c r="C186" s="37"/>
      <c r="D186" s="192" t="s">
        <v>148</v>
      </c>
      <c r="E186" s="37"/>
      <c r="F186" s="193" t="s">
        <v>1666</v>
      </c>
      <c r="G186" s="37"/>
      <c r="H186" s="37"/>
      <c r="I186" s="194"/>
      <c r="J186" s="37"/>
      <c r="K186" s="37"/>
      <c r="L186" s="40"/>
      <c r="M186" s="195"/>
      <c r="N186" s="196"/>
      <c r="O186" s="65"/>
      <c r="P186" s="65"/>
      <c r="Q186" s="65"/>
      <c r="R186" s="65"/>
      <c r="S186" s="65"/>
      <c r="T186" s="66"/>
      <c r="U186" s="35"/>
      <c r="V186" s="35"/>
      <c r="W186" s="35"/>
      <c r="X186" s="35"/>
      <c r="Y186" s="35"/>
      <c r="Z186" s="35"/>
      <c r="AA186" s="35"/>
      <c r="AB186" s="35"/>
      <c r="AC186" s="35"/>
      <c r="AD186" s="35"/>
      <c r="AE186" s="35"/>
      <c r="AT186" s="18" t="s">
        <v>148</v>
      </c>
      <c r="AU186" s="18" t="s">
        <v>80</v>
      </c>
    </row>
    <row r="187" spans="1:65" s="13" customFormat="1" ht="11.25">
      <c r="B187" s="199"/>
      <c r="C187" s="200"/>
      <c r="D187" s="192" t="s">
        <v>152</v>
      </c>
      <c r="E187" s="201" t="s">
        <v>19</v>
      </c>
      <c r="F187" s="202" t="s">
        <v>1656</v>
      </c>
      <c r="G187" s="200"/>
      <c r="H187" s="201" t="s">
        <v>19</v>
      </c>
      <c r="I187" s="203"/>
      <c r="J187" s="200"/>
      <c r="K187" s="200"/>
      <c r="L187" s="204"/>
      <c r="M187" s="205"/>
      <c r="N187" s="206"/>
      <c r="O187" s="206"/>
      <c r="P187" s="206"/>
      <c r="Q187" s="206"/>
      <c r="R187" s="206"/>
      <c r="S187" s="206"/>
      <c r="T187" s="207"/>
      <c r="AT187" s="208" t="s">
        <v>152</v>
      </c>
      <c r="AU187" s="208" t="s">
        <v>80</v>
      </c>
      <c r="AV187" s="13" t="s">
        <v>80</v>
      </c>
      <c r="AW187" s="13" t="s">
        <v>35</v>
      </c>
      <c r="AX187" s="13" t="s">
        <v>73</v>
      </c>
      <c r="AY187" s="208" t="s">
        <v>139</v>
      </c>
    </row>
    <row r="188" spans="1:65" s="14" customFormat="1" ht="11.25">
      <c r="B188" s="209"/>
      <c r="C188" s="210"/>
      <c r="D188" s="192" t="s">
        <v>152</v>
      </c>
      <c r="E188" s="211" t="s">
        <v>19</v>
      </c>
      <c r="F188" s="212" t="s">
        <v>1657</v>
      </c>
      <c r="G188" s="210"/>
      <c r="H188" s="213">
        <v>5.202</v>
      </c>
      <c r="I188" s="214"/>
      <c r="J188" s="210"/>
      <c r="K188" s="210"/>
      <c r="L188" s="215"/>
      <c r="M188" s="216"/>
      <c r="N188" s="217"/>
      <c r="O188" s="217"/>
      <c r="P188" s="217"/>
      <c r="Q188" s="217"/>
      <c r="R188" s="217"/>
      <c r="S188" s="217"/>
      <c r="T188" s="218"/>
      <c r="AT188" s="219" t="s">
        <v>152</v>
      </c>
      <c r="AU188" s="219" t="s">
        <v>80</v>
      </c>
      <c r="AV188" s="14" t="s">
        <v>82</v>
      </c>
      <c r="AW188" s="14" t="s">
        <v>35</v>
      </c>
      <c r="AX188" s="14" t="s">
        <v>73</v>
      </c>
      <c r="AY188" s="219" t="s">
        <v>139</v>
      </c>
    </row>
    <row r="189" spans="1:65" s="15" customFormat="1" ht="11.25">
      <c r="B189" s="220"/>
      <c r="C189" s="221"/>
      <c r="D189" s="192" t="s">
        <v>152</v>
      </c>
      <c r="E189" s="222" t="s">
        <v>19</v>
      </c>
      <c r="F189" s="223" t="s">
        <v>155</v>
      </c>
      <c r="G189" s="221"/>
      <c r="H189" s="224">
        <v>5.202</v>
      </c>
      <c r="I189" s="225"/>
      <c r="J189" s="221"/>
      <c r="K189" s="221"/>
      <c r="L189" s="226"/>
      <c r="M189" s="246"/>
      <c r="N189" s="247"/>
      <c r="O189" s="247"/>
      <c r="P189" s="247"/>
      <c r="Q189" s="247"/>
      <c r="R189" s="247"/>
      <c r="S189" s="247"/>
      <c r="T189" s="248"/>
      <c r="AT189" s="230" t="s">
        <v>152</v>
      </c>
      <c r="AU189" s="230" t="s">
        <v>80</v>
      </c>
      <c r="AV189" s="15" t="s">
        <v>146</v>
      </c>
      <c r="AW189" s="15" t="s">
        <v>35</v>
      </c>
      <c r="AX189" s="15" t="s">
        <v>80</v>
      </c>
      <c r="AY189" s="230" t="s">
        <v>139</v>
      </c>
    </row>
    <row r="190" spans="1:65" s="2" customFormat="1" ht="6.95" customHeight="1">
      <c r="A190" s="35"/>
      <c r="B190" s="48"/>
      <c r="C190" s="49"/>
      <c r="D190" s="49"/>
      <c r="E190" s="49"/>
      <c r="F190" s="49"/>
      <c r="G190" s="49"/>
      <c r="H190" s="49"/>
      <c r="I190" s="49"/>
      <c r="J190" s="49"/>
      <c r="K190" s="49"/>
      <c r="L190" s="40"/>
      <c r="M190" s="35"/>
      <c r="O190" s="35"/>
      <c r="P190" s="35"/>
      <c r="Q190" s="35"/>
      <c r="R190" s="35"/>
      <c r="S190" s="35"/>
      <c r="T190" s="35"/>
      <c r="U190" s="35"/>
      <c r="V190" s="35"/>
      <c r="W190" s="35"/>
      <c r="X190" s="35"/>
      <c r="Y190" s="35"/>
      <c r="Z190" s="35"/>
      <c r="AA190" s="35"/>
      <c r="AB190" s="35"/>
      <c r="AC190" s="35"/>
      <c r="AD190" s="35"/>
      <c r="AE190" s="35"/>
    </row>
  </sheetData>
  <sheetProtection algorithmName="SHA-512" hashValue="z3TCpP24gcuLnNu2HuYra7gr9WWAsj/J8+rXbVh3rHt7PzCm9kGKLdZJ7RNWeAflG/ntwk73zTd7LPSb0VmFeA==" saltValue="Uml1zpKkViFdTCIehsp0Vbr14NRGhwGhPQ0KsOlA6ii5njMtUsbs6IP6ZRX3VzHT9ly6gSbmThQuhyKtmdPcqQ==" spinCount="100000" sheet="1" objects="1" scenarios="1" formatColumns="0" formatRows="0" autoFilter="0"/>
  <autoFilter ref="C87:K189"/>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0"/>
  <sheetViews>
    <sheetView showGridLines="0" tabSelected="1" topLeftCell="A194"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4"/>
      <c r="M2" s="374"/>
      <c r="N2" s="374"/>
      <c r="O2" s="374"/>
      <c r="P2" s="374"/>
      <c r="Q2" s="374"/>
      <c r="R2" s="374"/>
      <c r="S2" s="374"/>
      <c r="T2" s="374"/>
      <c r="U2" s="374"/>
      <c r="V2" s="374"/>
      <c r="AT2" s="18" t="s">
        <v>102</v>
      </c>
    </row>
    <row r="3" spans="1:46" s="1" customFormat="1" ht="6.95" customHeight="1">
      <c r="B3" s="109"/>
      <c r="C3" s="110"/>
      <c r="D3" s="110"/>
      <c r="E3" s="110"/>
      <c r="F3" s="110"/>
      <c r="G3" s="110"/>
      <c r="H3" s="110"/>
      <c r="I3" s="110"/>
      <c r="J3" s="110"/>
      <c r="K3" s="110"/>
      <c r="L3" s="21"/>
      <c r="AT3" s="18" t="s">
        <v>82</v>
      </c>
    </row>
    <row r="4" spans="1:46" s="1" customFormat="1" ht="24.95" customHeight="1">
      <c r="B4" s="21"/>
      <c r="D4" s="111" t="s">
        <v>103</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75" t="str">
        <f>'Rekapitulace stavby'!K6</f>
        <v>Oprava propustků na trati Suchdol nad Odrou - Nový Jičín</v>
      </c>
      <c r="F7" s="376"/>
      <c r="G7" s="376"/>
      <c r="H7" s="376"/>
      <c r="L7" s="21"/>
    </row>
    <row r="8" spans="1:46" s="2" customFormat="1" ht="12" customHeight="1">
      <c r="A8" s="35"/>
      <c r="B8" s="40"/>
      <c r="C8" s="35"/>
      <c r="D8" s="113" t="s">
        <v>104</v>
      </c>
      <c r="E8" s="35"/>
      <c r="F8" s="35"/>
      <c r="G8" s="35"/>
      <c r="H8" s="35"/>
      <c r="I8" s="35"/>
      <c r="J8" s="35"/>
      <c r="K8" s="35"/>
      <c r="L8" s="114"/>
      <c r="S8" s="35"/>
      <c r="T8" s="35"/>
      <c r="U8" s="35"/>
      <c r="V8" s="35"/>
      <c r="W8" s="35"/>
      <c r="X8" s="35"/>
      <c r="Y8" s="35"/>
      <c r="Z8" s="35"/>
      <c r="AA8" s="35"/>
      <c r="AB8" s="35"/>
      <c r="AC8" s="35"/>
      <c r="AD8" s="35"/>
      <c r="AE8" s="35"/>
    </row>
    <row r="9" spans="1:46" s="2" customFormat="1" ht="16.5" customHeight="1">
      <c r="A9" s="35"/>
      <c r="B9" s="40"/>
      <c r="C9" s="35"/>
      <c r="D9" s="35"/>
      <c r="E9" s="378" t="s">
        <v>1667</v>
      </c>
      <c r="F9" s="377"/>
      <c r="G9" s="377"/>
      <c r="H9" s="377"/>
      <c r="I9" s="35"/>
      <c r="J9" s="35"/>
      <c r="K9" s="35"/>
      <c r="L9" s="114"/>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14"/>
      <c r="S10" s="35"/>
      <c r="T10" s="35"/>
      <c r="U10" s="35"/>
      <c r="V10" s="35"/>
      <c r="W10" s="35"/>
      <c r="X10" s="35"/>
      <c r="Y10" s="35"/>
      <c r="Z10" s="35"/>
      <c r="AA10" s="35"/>
      <c r="AB10" s="35"/>
      <c r="AC10" s="35"/>
      <c r="AD10" s="35"/>
      <c r="AE10" s="35"/>
    </row>
    <row r="11" spans="1:46" s="2" customFormat="1" ht="12" customHeight="1">
      <c r="A11" s="35"/>
      <c r="B11" s="40"/>
      <c r="C11" s="35"/>
      <c r="D11" s="113" t="s">
        <v>18</v>
      </c>
      <c r="E11" s="35"/>
      <c r="F11" s="104" t="s">
        <v>19</v>
      </c>
      <c r="G11" s="35"/>
      <c r="H11" s="35"/>
      <c r="I11" s="113" t="s">
        <v>20</v>
      </c>
      <c r="J11" s="104" t="s">
        <v>19</v>
      </c>
      <c r="K11" s="35"/>
      <c r="L11" s="114"/>
      <c r="S11" s="35"/>
      <c r="T11" s="35"/>
      <c r="U11" s="35"/>
      <c r="V11" s="35"/>
      <c r="W11" s="35"/>
      <c r="X11" s="35"/>
      <c r="Y11" s="35"/>
      <c r="Z11" s="35"/>
      <c r="AA11" s="35"/>
      <c r="AB11" s="35"/>
      <c r="AC11" s="35"/>
      <c r="AD11" s="35"/>
      <c r="AE11" s="35"/>
    </row>
    <row r="12" spans="1:46" s="2" customFormat="1" ht="12" customHeight="1">
      <c r="A12" s="35"/>
      <c r="B12" s="40"/>
      <c r="C12" s="35"/>
      <c r="D12" s="113" t="s">
        <v>21</v>
      </c>
      <c r="E12" s="35"/>
      <c r="F12" s="104" t="s">
        <v>22</v>
      </c>
      <c r="G12" s="35"/>
      <c r="H12" s="35"/>
      <c r="I12" s="113" t="s">
        <v>23</v>
      </c>
      <c r="J12" s="115" t="str">
        <f>'Rekapitulace stavby'!AN8</f>
        <v>13. 2. 2023</v>
      </c>
      <c r="K12" s="35"/>
      <c r="L12" s="114"/>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14"/>
      <c r="S13" s="35"/>
      <c r="T13" s="35"/>
      <c r="U13" s="35"/>
      <c r="V13" s="35"/>
      <c r="W13" s="35"/>
      <c r="X13" s="35"/>
      <c r="Y13" s="35"/>
      <c r="Z13" s="35"/>
      <c r="AA13" s="35"/>
      <c r="AB13" s="35"/>
      <c r="AC13" s="35"/>
      <c r="AD13" s="35"/>
      <c r="AE13" s="35"/>
    </row>
    <row r="14" spans="1:46" s="2" customFormat="1" ht="12" customHeight="1">
      <c r="A14" s="35"/>
      <c r="B14" s="40"/>
      <c r="C14" s="35"/>
      <c r="D14" s="113" t="s">
        <v>25</v>
      </c>
      <c r="E14" s="35"/>
      <c r="F14" s="35"/>
      <c r="G14" s="35"/>
      <c r="H14" s="35"/>
      <c r="I14" s="113" t="s">
        <v>26</v>
      </c>
      <c r="J14" s="104" t="s">
        <v>27</v>
      </c>
      <c r="K14" s="35"/>
      <c r="L14" s="114"/>
      <c r="S14" s="35"/>
      <c r="T14" s="35"/>
      <c r="U14" s="35"/>
      <c r="V14" s="35"/>
      <c r="W14" s="35"/>
      <c r="X14" s="35"/>
      <c r="Y14" s="35"/>
      <c r="Z14" s="35"/>
      <c r="AA14" s="35"/>
      <c r="AB14" s="35"/>
      <c r="AC14" s="35"/>
      <c r="AD14" s="35"/>
      <c r="AE14" s="35"/>
    </row>
    <row r="15" spans="1:46" s="2" customFormat="1" ht="18" customHeight="1">
      <c r="A15" s="35"/>
      <c r="B15" s="40"/>
      <c r="C15" s="35"/>
      <c r="D15" s="35"/>
      <c r="E15" s="104" t="s">
        <v>28</v>
      </c>
      <c r="F15" s="35"/>
      <c r="G15" s="35"/>
      <c r="H15" s="35"/>
      <c r="I15" s="113" t="s">
        <v>29</v>
      </c>
      <c r="J15" s="104" t="s">
        <v>30</v>
      </c>
      <c r="K15" s="35"/>
      <c r="L15" s="114"/>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14"/>
      <c r="S16" s="35"/>
      <c r="T16" s="35"/>
      <c r="U16" s="35"/>
      <c r="V16" s="35"/>
      <c r="W16" s="35"/>
      <c r="X16" s="35"/>
      <c r="Y16" s="35"/>
      <c r="Z16" s="35"/>
      <c r="AA16" s="35"/>
      <c r="AB16" s="35"/>
      <c r="AC16" s="35"/>
      <c r="AD16" s="35"/>
      <c r="AE16" s="35"/>
    </row>
    <row r="17" spans="1:31" s="2" customFormat="1" ht="12" customHeight="1">
      <c r="A17" s="35"/>
      <c r="B17" s="40"/>
      <c r="C17" s="35"/>
      <c r="D17" s="113" t="s">
        <v>31</v>
      </c>
      <c r="E17" s="35"/>
      <c r="F17" s="35"/>
      <c r="G17" s="35"/>
      <c r="H17" s="35"/>
      <c r="I17" s="113" t="s">
        <v>26</v>
      </c>
      <c r="J17" s="31" t="str">
        <f>'Rekapitulace stavby'!AN13</f>
        <v>Vyplň údaj</v>
      </c>
      <c r="K17" s="35"/>
      <c r="L17" s="114"/>
      <c r="S17" s="35"/>
      <c r="T17" s="35"/>
      <c r="U17" s="35"/>
      <c r="V17" s="35"/>
      <c r="W17" s="35"/>
      <c r="X17" s="35"/>
      <c r="Y17" s="35"/>
      <c r="Z17" s="35"/>
      <c r="AA17" s="35"/>
      <c r="AB17" s="35"/>
      <c r="AC17" s="35"/>
      <c r="AD17" s="35"/>
      <c r="AE17" s="35"/>
    </row>
    <row r="18" spans="1:31" s="2" customFormat="1" ht="18" customHeight="1">
      <c r="A18" s="35"/>
      <c r="B18" s="40"/>
      <c r="C18" s="35"/>
      <c r="D18" s="35"/>
      <c r="E18" s="379" t="str">
        <f>'Rekapitulace stavby'!E14</f>
        <v>Vyplň údaj</v>
      </c>
      <c r="F18" s="380"/>
      <c r="G18" s="380"/>
      <c r="H18" s="380"/>
      <c r="I18" s="113" t="s">
        <v>29</v>
      </c>
      <c r="J18" s="31" t="str">
        <f>'Rekapitulace stavby'!AN14</f>
        <v>Vyplň údaj</v>
      </c>
      <c r="K18" s="35"/>
      <c r="L18" s="114"/>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14"/>
      <c r="S19" s="35"/>
      <c r="T19" s="35"/>
      <c r="U19" s="35"/>
      <c r="V19" s="35"/>
      <c r="W19" s="35"/>
      <c r="X19" s="35"/>
      <c r="Y19" s="35"/>
      <c r="Z19" s="35"/>
      <c r="AA19" s="35"/>
      <c r="AB19" s="35"/>
      <c r="AC19" s="35"/>
      <c r="AD19" s="35"/>
      <c r="AE19" s="35"/>
    </row>
    <row r="20" spans="1:31" s="2" customFormat="1" ht="12" customHeight="1">
      <c r="A20" s="35"/>
      <c r="B20" s="40"/>
      <c r="C20" s="35"/>
      <c r="D20" s="113" t="s">
        <v>33</v>
      </c>
      <c r="E20" s="35"/>
      <c r="F20" s="35"/>
      <c r="G20" s="35"/>
      <c r="H20" s="35"/>
      <c r="I20" s="113" t="s">
        <v>26</v>
      </c>
      <c r="J20" s="104" t="str">
        <f>IF('Rekapitulace stavby'!AN16="","",'Rekapitulace stavby'!AN16)</f>
        <v/>
      </c>
      <c r="K20" s="35"/>
      <c r="L20" s="114"/>
      <c r="S20" s="35"/>
      <c r="T20" s="35"/>
      <c r="U20" s="35"/>
      <c r="V20" s="35"/>
      <c r="W20" s="35"/>
      <c r="X20" s="35"/>
      <c r="Y20" s="35"/>
      <c r="Z20" s="35"/>
      <c r="AA20" s="35"/>
      <c r="AB20" s="35"/>
      <c r="AC20" s="35"/>
      <c r="AD20" s="35"/>
      <c r="AE20" s="35"/>
    </row>
    <row r="21" spans="1:31" s="2" customFormat="1" ht="18" customHeight="1">
      <c r="A21" s="35"/>
      <c r="B21" s="40"/>
      <c r="C21" s="35"/>
      <c r="D21" s="35"/>
      <c r="E21" s="104" t="str">
        <f>IF('Rekapitulace stavby'!E17="","",'Rekapitulace stavby'!E17)</f>
        <v xml:space="preserve"> </v>
      </c>
      <c r="F21" s="35"/>
      <c r="G21" s="35"/>
      <c r="H21" s="35"/>
      <c r="I21" s="113" t="s">
        <v>29</v>
      </c>
      <c r="J21" s="104" t="str">
        <f>IF('Rekapitulace stavby'!AN17="","",'Rekapitulace stavby'!AN17)</f>
        <v/>
      </c>
      <c r="K21" s="35"/>
      <c r="L21" s="114"/>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14"/>
      <c r="S22" s="35"/>
      <c r="T22" s="35"/>
      <c r="U22" s="35"/>
      <c r="V22" s="35"/>
      <c r="W22" s="35"/>
      <c r="X22" s="35"/>
      <c r="Y22" s="35"/>
      <c r="Z22" s="35"/>
      <c r="AA22" s="35"/>
      <c r="AB22" s="35"/>
      <c r="AC22" s="35"/>
      <c r="AD22" s="35"/>
      <c r="AE22" s="35"/>
    </row>
    <row r="23" spans="1:31" s="2" customFormat="1" ht="12" customHeight="1">
      <c r="A23" s="35"/>
      <c r="B23" s="40"/>
      <c r="C23" s="35"/>
      <c r="D23" s="113" t="s">
        <v>36</v>
      </c>
      <c r="E23" s="35"/>
      <c r="F23" s="35"/>
      <c r="G23" s="35"/>
      <c r="H23" s="35"/>
      <c r="I23" s="113" t="s">
        <v>26</v>
      </c>
      <c r="J23" s="104" t="str">
        <f>IF('Rekapitulace stavby'!AN19="","",'Rekapitulace stavby'!AN19)</f>
        <v/>
      </c>
      <c r="K23" s="35"/>
      <c r="L23" s="114"/>
      <c r="S23" s="35"/>
      <c r="T23" s="35"/>
      <c r="U23" s="35"/>
      <c r="V23" s="35"/>
      <c r="W23" s="35"/>
      <c r="X23" s="35"/>
      <c r="Y23" s="35"/>
      <c r="Z23" s="35"/>
      <c r="AA23" s="35"/>
      <c r="AB23" s="35"/>
      <c r="AC23" s="35"/>
      <c r="AD23" s="35"/>
      <c r="AE23" s="35"/>
    </row>
    <row r="24" spans="1:31" s="2" customFormat="1" ht="18" customHeight="1">
      <c r="A24" s="35"/>
      <c r="B24" s="40"/>
      <c r="C24" s="35"/>
      <c r="D24" s="35"/>
      <c r="E24" s="104" t="str">
        <f>IF('Rekapitulace stavby'!E20="","",'Rekapitulace stavby'!E20)</f>
        <v xml:space="preserve"> </v>
      </c>
      <c r="F24" s="35"/>
      <c r="G24" s="35"/>
      <c r="H24" s="35"/>
      <c r="I24" s="113" t="s">
        <v>29</v>
      </c>
      <c r="J24" s="104" t="str">
        <f>IF('Rekapitulace stavby'!AN20="","",'Rekapitulace stavby'!AN20)</f>
        <v/>
      </c>
      <c r="K24" s="35"/>
      <c r="L24" s="114"/>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14"/>
      <c r="S25" s="35"/>
      <c r="T25" s="35"/>
      <c r="U25" s="35"/>
      <c r="V25" s="35"/>
      <c r="W25" s="35"/>
      <c r="X25" s="35"/>
      <c r="Y25" s="35"/>
      <c r="Z25" s="35"/>
      <c r="AA25" s="35"/>
      <c r="AB25" s="35"/>
      <c r="AC25" s="35"/>
      <c r="AD25" s="35"/>
      <c r="AE25" s="35"/>
    </row>
    <row r="26" spans="1:31" s="2" customFormat="1" ht="12" customHeight="1">
      <c r="A26" s="35"/>
      <c r="B26" s="40"/>
      <c r="C26" s="35"/>
      <c r="D26" s="113" t="s">
        <v>37</v>
      </c>
      <c r="E26" s="35"/>
      <c r="F26" s="35"/>
      <c r="G26" s="35"/>
      <c r="H26" s="35"/>
      <c r="I26" s="35"/>
      <c r="J26" s="35"/>
      <c r="K26" s="35"/>
      <c r="L26" s="114"/>
      <c r="S26" s="35"/>
      <c r="T26" s="35"/>
      <c r="U26" s="35"/>
      <c r="V26" s="35"/>
      <c r="W26" s="35"/>
      <c r="X26" s="35"/>
      <c r="Y26" s="35"/>
      <c r="Z26" s="35"/>
      <c r="AA26" s="35"/>
      <c r="AB26" s="35"/>
      <c r="AC26" s="35"/>
      <c r="AD26" s="35"/>
      <c r="AE26" s="35"/>
    </row>
    <row r="27" spans="1:31" s="8" customFormat="1" ht="71.25" customHeight="1">
      <c r="A27" s="116"/>
      <c r="B27" s="117"/>
      <c r="C27" s="116"/>
      <c r="D27" s="116"/>
      <c r="E27" s="381" t="s">
        <v>38</v>
      </c>
      <c r="F27" s="381"/>
      <c r="G27" s="381"/>
      <c r="H27" s="381"/>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114"/>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114"/>
      <c r="S29" s="35"/>
      <c r="T29" s="35"/>
      <c r="U29" s="35"/>
      <c r="V29" s="35"/>
      <c r="W29" s="35"/>
      <c r="X29" s="35"/>
      <c r="Y29" s="35"/>
      <c r="Z29" s="35"/>
      <c r="AA29" s="35"/>
      <c r="AB29" s="35"/>
      <c r="AC29" s="35"/>
      <c r="AD29" s="35"/>
      <c r="AE29" s="35"/>
    </row>
    <row r="30" spans="1:31" s="2" customFormat="1" ht="25.35" customHeight="1">
      <c r="A30" s="35"/>
      <c r="B30" s="40"/>
      <c r="C30" s="35"/>
      <c r="D30" s="120" t="s">
        <v>39</v>
      </c>
      <c r="E30" s="35"/>
      <c r="F30" s="35"/>
      <c r="G30" s="35"/>
      <c r="H30" s="35"/>
      <c r="I30" s="35"/>
      <c r="J30" s="121">
        <f>ROUND(J85, 2)</f>
        <v>0</v>
      </c>
      <c r="K30" s="35"/>
      <c r="L30" s="114"/>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114"/>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41</v>
      </c>
      <c r="G32" s="35"/>
      <c r="H32" s="35"/>
      <c r="I32" s="122" t="s">
        <v>40</v>
      </c>
      <c r="J32" s="122" t="s">
        <v>42</v>
      </c>
      <c r="K32" s="35"/>
      <c r="L32" s="114"/>
      <c r="S32" s="35"/>
      <c r="T32" s="35"/>
      <c r="U32" s="35"/>
      <c r="V32" s="35"/>
      <c r="W32" s="35"/>
      <c r="X32" s="35"/>
      <c r="Y32" s="35"/>
      <c r="Z32" s="35"/>
      <c r="AA32" s="35"/>
      <c r="AB32" s="35"/>
      <c r="AC32" s="35"/>
      <c r="AD32" s="35"/>
      <c r="AE32" s="35"/>
    </row>
    <row r="33" spans="1:31" s="2" customFormat="1" ht="14.45" customHeight="1">
      <c r="A33" s="35"/>
      <c r="B33" s="40"/>
      <c r="C33" s="35"/>
      <c r="D33" s="123" t="s">
        <v>43</v>
      </c>
      <c r="E33" s="113" t="s">
        <v>44</v>
      </c>
      <c r="F33" s="124">
        <f>ROUND((SUM(BE85:BE239)),  2)</f>
        <v>0</v>
      </c>
      <c r="G33" s="35"/>
      <c r="H33" s="35"/>
      <c r="I33" s="125">
        <v>0.21</v>
      </c>
      <c r="J33" s="124">
        <f>ROUND(((SUM(BE85:BE239))*I33),  2)</f>
        <v>0</v>
      </c>
      <c r="K33" s="35"/>
      <c r="L33" s="114"/>
      <c r="S33" s="35"/>
      <c r="T33" s="35"/>
      <c r="U33" s="35"/>
      <c r="V33" s="35"/>
      <c r="W33" s="35"/>
      <c r="X33" s="35"/>
      <c r="Y33" s="35"/>
      <c r="Z33" s="35"/>
      <c r="AA33" s="35"/>
      <c r="AB33" s="35"/>
      <c r="AC33" s="35"/>
      <c r="AD33" s="35"/>
      <c r="AE33" s="35"/>
    </row>
    <row r="34" spans="1:31" s="2" customFormat="1" ht="14.45" customHeight="1">
      <c r="A34" s="35"/>
      <c r="B34" s="40"/>
      <c r="C34" s="35"/>
      <c r="D34" s="35"/>
      <c r="E34" s="113" t="s">
        <v>45</v>
      </c>
      <c r="F34" s="124">
        <f>ROUND((SUM(BF85:BF239)),  2)</f>
        <v>0</v>
      </c>
      <c r="G34" s="35"/>
      <c r="H34" s="35"/>
      <c r="I34" s="125">
        <v>0.15</v>
      </c>
      <c r="J34" s="124">
        <f>ROUND(((SUM(BF85:BF239))*I34),  2)</f>
        <v>0</v>
      </c>
      <c r="K34" s="35"/>
      <c r="L34" s="114"/>
      <c r="S34" s="35"/>
      <c r="T34" s="35"/>
      <c r="U34" s="35"/>
      <c r="V34" s="35"/>
      <c r="W34" s="35"/>
      <c r="X34" s="35"/>
      <c r="Y34" s="35"/>
      <c r="Z34" s="35"/>
      <c r="AA34" s="35"/>
      <c r="AB34" s="35"/>
      <c r="AC34" s="35"/>
      <c r="AD34" s="35"/>
      <c r="AE34" s="35"/>
    </row>
    <row r="35" spans="1:31" s="2" customFormat="1" ht="14.45" hidden="1" customHeight="1">
      <c r="A35" s="35"/>
      <c r="B35" s="40"/>
      <c r="C35" s="35"/>
      <c r="D35" s="35"/>
      <c r="E35" s="113" t="s">
        <v>46</v>
      </c>
      <c r="F35" s="124">
        <f>ROUND((SUM(BG85:BG239)),  2)</f>
        <v>0</v>
      </c>
      <c r="G35" s="35"/>
      <c r="H35" s="35"/>
      <c r="I35" s="125">
        <v>0.21</v>
      </c>
      <c r="J35" s="124">
        <f>0</f>
        <v>0</v>
      </c>
      <c r="K35" s="35"/>
      <c r="L35" s="114"/>
      <c r="S35" s="35"/>
      <c r="T35" s="35"/>
      <c r="U35" s="35"/>
      <c r="V35" s="35"/>
      <c r="W35" s="35"/>
      <c r="X35" s="35"/>
      <c r="Y35" s="35"/>
      <c r="Z35" s="35"/>
      <c r="AA35" s="35"/>
      <c r="AB35" s="35"/>
      <c r="AC35" s="35"/>
      <c r="AD35" s="35"/>
      <c r="AE35" s="35"/>
    </row>
    <row r="36" spans="1:31" s="2" customFormat="1" ht="14.45" hidden="1" customHeight="1">
      <c r="A36" s="35"/>
      <c r="B36" s="40"/>
      <c r="C36" s="35"/>
      <c r="D36" s="35"/>
      <c r="E36" s="113" t="s">
        <v>47</v>
      </c>
      <c r="F36" s="124">
        <f>ROUND((SUM(BH85:BH239)),  2)</f>
        <v>0</v>
      </c>
      <c r="G36" s="35"/>
      <c r="H36" s="35"/>
      <c r="I36" s="125">
        <v>0.15</v>
      </c>
      <c r="J36" s="124">
        <f>0</f>
        <v>0</v>
      </c>
      <c r="K36" s="35"/>
      <c r="L36" s="114"/>
      <c r="S36" s="35"/>
      <c r="T36" s="35"/>
      <c r="U36" s="35"/>
      <c r="V36" s="35"/>
      <c r="W36" s="35"/>
      <c r="X36" s="35"/>
      <c r="Y36" s="35"/>
      <c r="Z36" s="35"/>
      <c r="AA36" s="35"/>
      <c r="AB36" s="35"/>
      <c r="AC36" s="35"/>
      <c r="AD36" s="35"/>
      <c r="AE36" s="35"/>
    </row>
    <row r="37" spans="1:31" s="2" customFormat="1" ht="14.45" hidden="1" customHeight="1">
      <c r="A37" s="35"/>
      <c r="B37" s="40"/>
      <c r="C37" s="35"/>
      <c r="D37" s="35"/>
      <c r="E37" s="113" t="s">
        <v>48</v>
      </c>
      <c r="F37" s="124">
        <f>ROUND((SUM(BI85:BI239)),  2)</f>
        <v>0</v>
      </c>
      <c r="G37" s="35"/>
      <c r="H37" s="35"/>
      <c r="I37" s="125">
        <v>0</v>
      </c>
      <c r="J37" s="124">
        <f>0</f>
        <v>0</v>
      </c>
      <c r="K37" s="35"/>
      <c r="L37" s="114"/>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14"/>
      <c r="S38" s="35"/>
      <c r="T38" s="35"/>
      <c r="U38" s="35"/>
      <c r="V38" s="35"/>
      <c r="W38" s="35"/>
      <c r="X38" s="35"/>
      <c r="Y38" s="35"/>
      <c r="Z38" s="35"/>
      <c r="AA38" s="35"/>
      <c r="AB38" s="35"/>
      <c r="AC38" s="35"/>
      <c r="AD38" s="35"/>
      <c r="AE38" s="35"/>
    </row>
    <row r="39" spans="1:31" s="2" customFormat="1" ht="25.35" customHeight="1">
      <c r="A39" s="35"/>
      <c r="B39" s="40"/>
      <c r="C39" s="126"/>
      <c r="D39" s="127" t="s">
        <v>49</v>
      </c>
      <c r="E39" s="128"/>
      <c r="F39" s="128"/>
      <c r="G39" s="129" t="s">
        <v>50</v>
      </c>
      <c r="H39" s="130" t="s">
        <v>51</v>
      </c>
      <c r="I39" s="128"/>
      <c r="J39" s="131">
        <f>SUM(J30:J37)</f>
        <v>0</v>
      </c>
      <c r="K39" s="132"/>
      <c r="L39" s="114"/>
      <c r="S39" s="35"/>
      <c r="T39" s="35"/>
      <c r="U39" s="35"/>
      <c r="V39" s="35"/>
      <c r="W39" s="35"/>
      <c r="X39" s="35"/>
      <c r="Y39" s="35"/>
      <c r="Z39" s="35"/>
      <c r="AA39" s="35"/>
      <c r="AB39" s="35"/>
      <c r="AC39" s="35"/>
      <c r="AD39" s="35"/>
      <c r="AE39" s="35"/>
    </row>
    <row r="40" spans="1:31" s="2" customFormat="1" ht="14.45" customHeight="1">
      <c r="A40" s="35"/>
      <c r="B40" s="133"/>
      <c r="C40" s="134"/>
      <c r="D40" s="134"/>
      <c r="E40" s="134"/>
      <c r="F40" s="134"/>
      <c r="G40" s="134"/>
      <c r="H40" s="134"/>
      <c r="I40" s="134"/>
      <c r="J40" s="134"/>
      <c r="K40" s="134"/>
      <c r="L40" s="114"/>
      <c r="S40" s="35"/>
      <c r="T40" s="35"/>
      <c r="U40" s="35"/>
      <c r="V40" s="35"/>
      <c r="W40" s="35"/>
      <c r="X40" s="35"/>
      <c r="Y40" s="35"/>
      <c r="Z40" s="35"/>
      <c r="AA40" s="35"/>
      <c r="AB40" s="35"/>
      <c r="AC40" s="35"/>
      <c r="AD40" s="35"/>
      <c r="AE40" s="35"/>
    </row>
    <row r="44" spans="1:31" s="2" customFormat="1" ht="6.95" customHeight="1">
      <c r="A44" s="35"/>
      <c r="B44" s="135"/>
      <c r="C44" s="136"/>
      <c r="D44" s="136"/>
      <c r="E44" s="136"/>
      <c r="F44" s="136"/>
      <c r="G44" s="136"/>
      <c r="H44" s="136"/>
      <c r="I44" s="136"/>
      <c r="J44" s="136"/>
      <c r="K44" s="136"/>
      <c r="L44" s="114"/>
      <c r="S44" s="35"/>
      <c r="T44" s="35"/>
      <c r="U44" s="35"/>
      <c r="V44" s="35"/>
      <c r="W44" s="35"/>
      <c r="X44" s="35"/>
      <c r="Y44" s="35"/>
      <c r="Z44" s="35"/>
      <c r="AA44" s="35"/>
      <c r="AB44" s="35"/>
      <c r="AC44" s="35"/>
      <c r="AD44" s="35"/>
      <c r="AE44" s="35"/>
    </row>
    <row r="45" spans="1:31" s="2" customFormat="1" ht="24.95" customHeight="1">
      <c r="A45" s="35"/>
      <c r="B45" s="36"/>
      <c r="C45" s="24" t="s">
        <v>108</v>
      </c>
      <c r="D45" s="37"/>
      <c r="E45" s="37"/>
      <c r="F45" s="37"/>
      <c r="G45" s="37"/>
      <c r="H45" s="37"/>
      <c r="I45" s="37"/>
      <c r="J45" s="37"/>
      <c r="K45" s="37"/>
      <c r="L45" s="114"/>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14"/>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14"/>
      <c r="S47" s="35"/>
      <c r="T47" s="35"/>
      <c r="U47" s="35"/>
      <c r="V47" s="35"/>
      <c r="W47" s="35"/>
      <c r="X47" s="35"/>
      <c r="Y47" s="35"/>
      <c r="Z47" s="35"/>
      <c r="AA47" s="35"/>
      <c r="AB47" s="35"/>
      <c r="AC47" s="35"/>
      <c r="AD47" s="35"/>
      <c r="AE47" s="35"/>
    </row>
    <row r="48" spans="1:31" s="2" customFormat="1" ht="16.5" customHeight="1">
      <c r="A48" s="35"/>
      <c r="B48" s="36"/>
      <c r="C48" s="37"/>
      <c r="D48" s="37"/>
      <c r="E48" s="382" t="str">
        <f>E7</f>
        <v>Oprava propustků na trati Suchdol nad Odrou - Nový Jičín</v>
      </c>
      <c r="F48" s="383"/>
      <c r="G48" s="383"/>
      <c r="H48" s="383"/>
      <c r="I48" s="37"/>
      <c r="J48" s="37"/>
      <c r="K48" s="37"/>
      <c r="L48" s="114"/>
      <c r="S48" s="35"/>
      <c r="T48" s="35"/>
      <c r="U48" s="35"/>
      <c r="V48" s="35"/>
      <c r="W48" s="35"/>
      <c r="X48" s="35"/>
      <c r="Y48" s="35"/>
      <c r="Z48" s="35"/>
      <c r="AA48" s="35"/>
      <c r="AB48" s="35"/>
      <c r="AC48" s="35"/>
      <c r="AD48" s="35"/>
      <c r="AE48" s="35"/>
    </row>
    <row r="49" spans="1:47" s="2" customFormat="1" ht="12" customHeight="1">
      <c r="A49" s="35"/>
      <c r="B49" s="36"/>
      <c r="C49" s="30" t="s">
        <v>104</v>
      </c>
      <c r="D49" s="37"/>
      <c r="E49" s="37"/>
      <c r="F49" s="37"/>
      <c r="G49" s="37"/>
      <c r="H49" s="37"/>
      <c r="I49" s="37"/>
      <c r="J49" s="37"/>
      <c r="K49" s="37"/>
      <c r="L49" s="114"/>
      <c r="S49" s="35"/>
      <c r="T49" s="35"/>
      <c r="U49" s="35"/>
      <c r="V49" s="35"/>
      <c r="W49" s="35"/>
      <c r="X49" s="35"/>
      <c r="Y49" s="35"/>
      <c r="Z49" s="35"/>
      <c r="AA49" s="35"/>
      <c r="AB49" s="35"/>
      <c r="AC49" s="35"/>
      <c r="AD49" s="35"/>
      <c r="AE49" s="35"/>
    </row>
    <row r="50" spans="1:47" s="2" customFormat="1" ht="16.5" customHeight="1">
      <c r="A50" s="35"/>
      <c r="B50" s="36"/>
      <c r="C50" s="37"/>
      <c r="D50" s="37"/>
      <c r="E50" s="331" t="str">
        <f>E9</f>
        <v>SO 03 - VRN - Vedlejší rozpočtové náklady</v>
      </c>
      <c r="F50" s="384"/>
      <c r="G50" s="384"/>
      <c r="H50" s="384"/>
      <c r="I50" s="37"/>
      <c r="J50" s="37"/>
      <c r="K50" s="37"/>
      <c r="L50" s="114"/>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14"/>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OŘ Ostrava</v>
      </c>
      <c r="G52" s="37"/>
      <c r="H52" s="37"/>
      <c r="I52" s="30" t="s">
        <v>23</v>
      </c>
      <c r="J52" s="60" t="str">
        <f>IF(J12="","",J12)</f>
        <v>13. 2. 2023</v>
      </c>
      <c r="K52" s="37"/>
      <c r="L52" s="114"/>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14"/>
      <c r="S53" s="35"/>
      <c r="T53" s="35"/>
      <c r="U53" s="35"/>
      <c r="V53" s="35"/>
      <c r="W53" s="35"/>
      <c r="X53" s="35"/>
      <c r="Y53" s="35"/>
      <c r="Z53" s="35"/>
      <c r="AA53" s="35"/>
      <c r="AB53" s="35"/>
      <c r="AC53" s="35"/>
      <c r="AD53" s="35"/>
      <c r="AE53" s="35"/>
    </row>
    <row r="54" spans="1:47" s="2" customFormat="1" ht="15.2" customHeight="1">
      <c r="A54" s="35"/>
      <c r="B54" s="36"/>
      <c r="C54" s="30" t="s">
        <v>25</v>
      </c>
      <c r="D54" s="37"/>
      <c r="E54" s="37"/>
      <c r="F54" s="28" t="str">
        <f>E15</f>
        <v>Správa železnic, s.o. OŘ Ostrava</v>
      </c>
      <c r="G54" s="37"/>
      <c r="H54" s="37"/>
      <c r="I54" s="30" t="s">
        <v>33</v>
      </c>
      <c r="J54" s="33" t="str">
        <f>E21</f>
        <v xml:space="preserve"> </v>
      </c>
      <c r="K54" s="37"/>
      <c r="L54" s="114"/>
      <c r="S54" s="35"/>
      <c r="T54" s="35"/>
      <c r="U54" s="35"/>
      <c r="V54" s="35"/>
      <c r="W54" s="35"/>
      <c r="X54" s="35"/>
      <c r="Y54" s="35"/>
      <c r="Z54" s="35"/>
      <c r="AA54" s="35"/>
      <c r="AB54" s="35"/>
      <c r="AC54" s="35"/>
      <c r="AD54" s="35"/>
      <c r="AE54" s="35"/>
    </row>
    <row r="55" spans="1:47" s="2" customFormat="1" ht="15.2" customHeight="1">
      <c r="A55" s="35"/>
      <c r="B55" s="36"/>
      <c r="C55" s="30" t="s">
        <v>31</v>
      </c>
      <c r="D55" s="37"/>
      <c r="E55" s="37"/>
      <c r="F55" s="28" t="str">
        <f>IF(E18="","",E18)</f>
        <v>Vyplň údaj</v>
      </c>
      <c r="G55" s="37"/>
      <c r="H55" s="37"/>
      <c r="I55" s="30" t="s">
        <v>36</v>
      </c>
      <c r="J55" s="33" t="str">
        <f>E24</f>
        <v xml:space="preserve"> </v>
      </c>
      <c r="K55" s="37"/>
      <c r="L55" s="114"/>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14"/>
      <c r="S56" s="35"/>
      <c r="T56" s="35"/>
      <c r="U56" s="35"/>
      <c r="V56" s="35"/>
      <c r="W56" s="35"/>
      <c r="X56" s="35"/>
      <c r="Y56" s="35"/>
      <c r="Z56" s="35"/>
      <c r="AA56" s="35"/>
      <c r="AB56" s="35"/>
      <c r="AC56" s="35"/>
      <c r="AD56" s="35"/>
      <c r="AE56" s="35"/>
    </row>
    <row r="57" spans="1:47" s="2" customFormat="1" ht="29.25" customHeight="1">
      <c r="A57" s="35"/>
      <c r="B57" s="36"/>
      <c r="C57" s="137" t="s">
        <v>109</v>
      </c>
      <c r="D57" s="138"/>
      <c r="E57" s="138"/>
      <c r="F57" s="138"/>
      <c r="G57" s="138"/>
      <c r="H57" s="138"/>
      <c r="I57" s="138"/>
      <c r="J57" s="139" t="s">
        <v>110</v>
      </c>
      <c r="K57" s="138"/>
      <c r="L57" s="114"/>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14"/>
      <c r="S58" s="35"/>
      <c r="T58" s="35"/>
      <c r="U58" s="35"/>
      <c r="V58" s="35"/>
      <c r="W58" s="35"/>
      <c r="X58" s="35"/>
      <c r="Y58" s="35"/>
      <c r="Z58" s="35"/>
      <c r="AA58" s="35"/>
      <c r="AB58" s="35"/>
      <c r="AC58" s="35"/>
      <c r="AD58" s="35"/>
      <c r="AE58" s="35"/>
    </row>
    <row r="59" spans="1:47" s="2" customFormat="1" ht="22.9" customHeight="1">
      <c r="A59" s="35"/>
      <c r="B59" s="36"/>
      <c r="C59" s="140" t="s">
        <v>71</v>
      </c>
      <c r="D59" s="37"/>
      <c r="E59" s="37"/>
      <c r="F59" s="37"/>
      <c r="G59" s="37"/>
      <c r="H59" s="37"/>
      <c r="I59" s="37"/>
      <c r="J59" s="78">
        <f>J85</f>
        <v>0</v>
      </c>
      <c r="K59" s="37"/>
      <c r="L59" s="114"/>
      <c r="S59" s="35"/>
      <c r="T59" s="35"/>
      <c r="U59" s="35"/>
      <c r="V59" s="35"/>
      <c r="W59" s="35"/>
      <c r="X59" s="35"/>
      <c r="Y59" s="35"/>
      <c r="Z59" s="35"/>
      <c r="AA59" s="35"/>
      <c r="AB59" s="35"/>
      <c r="AC59" s="35"/>
      <c r="AD59" s="35"/>
      <c r="AE59" s="35"/>
      <c r="AU59" s="18" t="s">
        <v>111</v>
      </c>
    </row>
    <row r="60" spans="1:47" s="9" customFormat="1" ht="24.95" customHeight="1">
      <c r="B60" s="141"/>
      <c r="C60" s="142"/>
      <c r="D60" s="143" t="s">
        <v>101</v>
      </c>
      <c r="E60" s="144"/>
      <c r="F60" s="144"/>
      <c r="G60" s="144"/>
      <c r="H60" s="144"/>
      <c r="I60" s="144"/>
      <c r="J60" s="145">
        <f>J86</f>
        <v>0</v>
      </c>
      <c r="K60" s="142"/>
      <c r="L60" s="146"/>
    </row>
    <row r="61" spans="1:47" s="10" customFormat="1" ht="19.899999999999999" customHeight="1">
      <c r="B61" s="147"/>
      <c r="C61" s="98"/>
      <c r="D61" s="148" t="s">
        <v>1668</v>
      </c>
      <c r="E61" s="149"/>
      <c r="F61" s="149"/>
      <c r="G61" s="149"/>
      <c r="H61" s="149"/>
      <c r="I61" s="149"/>
      <c r="J61" s="150">
        <f>J91</f>
        <v>0</v>
      </c>
      <c r="K61" s="98"/>
      <c r="L61" s="151"/>
    </row>
    <row r="62" spans="1:47" s="10" customFormat="1" ht="19.899999999999999" customHeight="1">
      <c r="B62" s="147"/>
      <c r="C62" s="98"/>
      <c r="D62" s="148" t="s">
        <v>1669</v>
      </c>
      <c r="E62" s="149"/>
      <c r="F62" s="149"/>
      <c r="G62" s="149"/>
      <c r="H62" s="149"/>
      <c r="I62" s="149"/>
      <c r="J62" s="150">
        <f>J154</f>
        <v>0</v>
      </c>
      <c r="K62" s="98"/>
      <c r="L62" s="151"/>
    </row>
    <row r="63" spans="1:47" s="10" customFormat="1" ht="19.899999999999999" customHeight="1">
      <c r="B63" s="147"/>
      <c r="C63" s="98"/>
      <c r="D63" s="148" t="s">
        <v>1670</v>
      </c>
      <c r="E63" s="149"/>
      <c r="F63" s="149"/>
      <c r="G63" s="149"/>
      <c r="H63" s="149"/>
      <c r="I63" s="149"/>
      <c r="J63" s="150">
        <f>J171</f>
        <v>0</v>
      </c>
      <c r="K63" s="98"/>
      <c r="L63" s="151"/>
    </row>
    <row r="64" spans="1:47" s="10" customFormat="1" ht="19.899999999999999" customHeight="1">
      <c r="B64" s="147"/>
      <c r="C64" s="98"/>
      <c r="D64" s="148" t="s">
        <v>1671</v>
      </c>
      <c r="E64" s="149"/>
      <c r="F64" s="149"/>
      <c r="G64" s="149"/>
      <c r="H64" s="149"/>
      <c r="I64" s="149"/>
      <c r="J64" s="150">
        <f>J180</f>
        <v>0</v>
      </c>
      <c r="K64" s="98"/>
      <c r="L64" s="151"/>
    </row>
    <row r="65" spans="1:31" s="10" customFormat="1" ht="19.899999999999999" customHeight="1">
      <c r="B65" s="147"/>
      <c r="C65" s="98"/>
      <c r="D65" s="148" t="s">
        <v>1672</v>
      </c>
      <c r="E65" s="149"/>
      <c r="F65" s="149"/>
      <c r="G65" s="149"/>
      <c r="H65" s="149"/>
      <c r="I65" s="149"/>
      <c r="J65" s="150">
        <f>J195</f>
        <v>0</v>
      </c>
      <c r="K65" s="98"/>
      <c r="L65" s="151"/>
    </row>
    <row r="66" spans="1:31" s="2" customFormat="1" ht="21.75" customHeight="1">
      <c r="A66" s="35"/>
      <c r="B66" s="36"/>
      <c r="C66" s="37"/>
      <c r="D66" s="37"/>
      <c r="E66" s="37"/>
      <c r="F66" s="37"/>
      <c r="G66" s="37"/>
      <c r="H66" s="37"/>
      <c r="I66" s="37"/>
      <c r="J66" s="37"/>
      <c r="K66" s="37"/>
      <c r="L66" s="114"/>
      <c r="S66" s="35"/>
      <c r="T66" s="35"/>
      <c r="U66" s="35"/>
      <c r="V66" s="35"/>
      <c r="W66" s="35"/>
      <c r="X66" s="35"/>
      <c r="Y66" s="35"/>
      <c r="Z66" s="35"/>
      <c r="AA66" s="35"/>
      <c r="AB66" s="35"/>
      <c r="AC66" s="35"/>
      <c r="AD66" s="35"/>
      <c r="AE66" s="35"/>
    </row>
    <row r="67" spans="1:31" s="2" customFormat="1" ht="6.95" customHeight="1">
      <c r="A67" s="35"/>
      <c r="B67" s="48"/>
      <c r="C67" s="49"/>
      <c r="D67" s="49"/>
      <c r="E67" s="49"/>
      <c r="F67" s="49"/>
      <c r="G67" s="49"/>
      <c r="H67" s="49"/>
      <c r="I67" s="49"/>
      <c r="J67" s="49"/>
      <c r="K67" s="49"/>
      <c r="L67" s="114"/>
      <c r="S67" s="35"/>
      <c r="T67" s="35"/>
      <c r="U67" s="35"/>
      <c r="V67" s="35"/>
      <c r="W67" s="35"/>
      <c r="X67" s="35"/>
      <c r="Y67" s="35"/>
      <c r="Z67" s="35"/>
      <c r="AA67" s="35"/>
      <c r="AB67" s="35"/>
      <c r="AC67" s="35"/>
      <c r="AD67" s="35"/>
      <c r="AE67" s="35"/>
    </row>
    <row r="71" spans="1:31" s="2" customFormat="1" ht="6.95" customHeight="1">
      <c r="A71" s="35"/>
      <c r="B71" s="50"/>
      <c r="C71" s="51"/>
      <c r="D71" s="51"/>
      <c r="E71" s="51"/>
      <c r="F71" s="51"/>
      <c r="G71" s="51"/>
      <c r="H71" s="51"/>
      <c r="I71" s="51"/>
      <c r="J71" s="51"/>
      <c r="K71" s="51"/>
      <c r="L71" s="114"/>
      <c r="S71" s="35"/>
      <c r="T71" s="35"/>
      <c r="U71" s="35"/>
      <c r="V71" s="35"/>
      <c r="W71" s="35"/>
      <c r="X71" s="35"/>
      <c r="Y71" s="35"/>
      <c r="Z71" s="35"/>
      <c r="AA71" s="35"/>
      <c r="AB71" s="35"/>
      <c r="AC71" s="35"/>
      <c r="AD71" s="35"/>
      <c r="AE71" s="35"/>
    </row>
    <row r="72" spans="1:31" s="2" customFormat="1" ht="24.95" customHeight="1">
      <c r="A72" s="35"/>
      <c r="B72" s="36"/>
      <c r="C72" s="24" t="s">
        <v>124</v>
      </c>
      <c r="D72" s="37"/>
      <c r="E72" s="37"/>
      <c r="F72" s="37"/>
      <c r="G72" s="37"/>
      <c r="H72" s="37"/>
      <c r="I72" s="37"/>
      <c r="J72" s="37"/>
      <c r="K72" s="37"/>
      <c r="L72" s="114"/>
      <c r="S72" s="35"/>
      <c r="T72" s="35"/>
      <c r="U72" s="35"/>
      <c r="V72" s="35"/>
      <c r="W72" s="35"/>
      <c r="X72" s="35"/>
      <c r="Y72" s="35"/>
      <c r="Z72" s="35"/>
      <c r="AA72" s="35"/>
      <c r="AB72" s="35"/>
      <c r="AC72" s="35"/>
      <c r="AD72" s="35"/>
      <c r="AE72" s="35"/>
    </row>
    <row r="73" spans="1:31" s="2" customFormat="1" ht="6.95" customHeight="1">
      <c r="A73" s="35"/>
      <c r="B73" s="36"/>
      <c r="C73" s="37"/>
      <c r="D73" s="37"/>
      <c r="E73" s="37"/>
      <c r="F73" s="37"/>
      <c r="G73" s="37"/>
      <c r="H73" s="37"/>
      <c r="I73" s="37"/>
      <c r="J73" s="37"/>
      <c r="K73" s="37"/>
      <c r="L73" s="114"/>
      <c r="S73" s="35"/>
      <c r="T73" s="35"/>
      <c r="U73" s="35"/>
      <c r="V73" s="35"/>
      <c r="W73" s="35"/>
      <c r="X73" s="35"/>
      <c r="Y73" s="35"/>
      <c r="Z73" s="35"/>
      <c r="AA73" s="35"/>
      <c r="AB73" s="35"/>
      <c r="AC73" s="35"/>
      <c r="AD73" s="35"/>
      <c r="AE73" s="35"/>
    </row>
    <row r="74" spans="1:31" s="2" customFormat="1" ht="12" customHeight="1">
      <c r="A74" s="35"/>
      <c r="B74" s="36"/>
      <c r="C74" s="30" t="s">
        <v>16</v>
      </c>
      <c r="D74" s="37"/>
      <c r="E74" s="37"/>
      <c r="F74" s="37"/>
      <c r="G74" s="37"/>
      <c r="H74" s="37"/>
      <c r="I74" s="37"/>
      <c r="J74" s="37"/>
      <c r="K74" s="37"/>
      <c r="L74" s="114"/>
      <c r="S74" s="35"/>
      <c r="T74" s="35"/>
      <c r="U74" s="35"/>
      <c r="V74" s="35"/>
      <c r="W74" s="35"/>
      <c r="X74" s="35"/>
      <c r="Y74" s="35"/>
      <c r="Z74" s="35"/>
      <c r="AA74" s="35"/>
      <c r="AB74" s="35"/>
      <c r="AC74" s="35"/>
      <c r="AD74" s="35"/>
      <c r="AE74" s="35"/>
    </row>
    <row r="75" spans="1:31" s="2" customFormat="1" ht="16.5" customHeight="1">
      <c r="A75" s="35"/>
      <c r="B75" s="36"/>
      <c r="C75" s="37"/>
      <c r="D75" s="37"/>
      <c r="E75" s="382" t="str">
        <f>E7</f>
        <v>Oprava propustků na trati Suchdol nad Odrou - Nový Jičín</v>
      </c>
      <c r="F75" s="383"/>
      <c r="G75" s="383"/>
      <c r="H75" s="383"/>
      <c r="I75" s="37"/>
      <c r="J75" s="37"/>
      <c r="K75" s="37"/>
      <c r="L75" s="114"/>
      <c r="S75" s="35"/>
      <c r="T75" s="35"/>
      <c r="U75" s="35"/>
      <c r="V75" s="35"/>
      <c r="W75" s="35"/>
      <c r="X75" s="35"/>
      <c r="Y75" s="35"/>
      <c r="Z75" s="35"/>
      <c r="AA75" s="35"/>
      <c r="AB75" s="35"/>
      <c r="AC75" s="35"/>
      <c r="AD75" s="35"/>
      <c r="AE75" s="35"/>
    </row>
    <row r="76" spans="1:31" s="2" customFormat="1" ht="12" customHeight="1">
      <c r="A76" s="35"/>
      <c r="B76" s="36"/>
      <c r="C76" s="30" t="s">
        <v>104</v>
      </c>
      <c r="D76" s="37"/>
      <c r="E76" s="37"/>
      <c r="F76" s="37"/>
      <c r="G76" s="37"/>
      <c r="H76" s="37"/>
      <c r="I76" s="37"/>
      <c r="J76" s="37"/>
      <c r="K76" s="37"/>
      <c r="L76" s="114"/>
      <c r="S76" s="35"/>
      <c r="T76" s="35"/>
      <c r="U76" s="35"/>
      <c r="V76" s="35"/>
      <c r="W76" s="35"/>
      <c r="X76" s="35"/>
      <c r="Y76" s="35"/>
      <c r="Z76" s="35"/>
      <c r="AA76" s="35"/>
      <c r="AB76" s="35"/>
      <c r="AC76" s="35"/>
      <c r="AD76" s="35"/>
      <c r="AE76" s="35"/>
    </row>
    <row r="77" spans="1:31" s="2" customFormat="1" ht="16.5" customHeight="1">
      <c r="A77" s="35"/>
      <c r="B77" s="36"/>
      <c r="C77" s="37"/>
      <c r="D77" s="37"/>
      <c r="E77" s="331" t="str">
        <f>E9</f>
        <v>SO 03 - VRN - Vedlejší rozpočtové náklady</v>
      </c>
      <c r="F77" s="384"/>
      <c r="G77" s="384"/>
      <c r="H77" s="384"/>
      <c r="I77" s="37"/>
      <c r="J77" s="37"/>
      <c r="K77" s="37"/>
      <c r="L77" s="114"/>
      <c r="S77" s="35"/>
      <c r="T77" s="35"/>
      <c r="U77" s="35"/>
      <c r="V77" s="35"/>
      <c r="W77" s="35"/>
      <c r="X77" s="35"/>
      <c r="Y77" s="35"/>
      <c r="Z77" s="35"/>
      <c r="AA77" s="35"/>
      <c r="AB77" s="35"/>
      <c r="AC77" s="35"/>
      <c r="AD77" s="35"/>
      <c r="AE77" s="35"/>
    </row>
    <row r="78" spans="1:31" s="2" customFormat="1" ht="6.95" customHeight="1">
      <c r="A78" s="35"/>
      <c r="B78" s="36"/>
      <c r="C78" s="37"/>
      <c r="D78" s="37"/>
      <c r="E78" s="37"/>
      <c r="F78" s="37"/>
      <c r="G78" s="37"/>
      <c r="H78" s="37"/>
      <c r="I78" s="37"/>
      <c r="J78" s="37"/>
      <c r="K78" s="37"/>
      <c r="L78" s="114"/>
      <c r="S78" s="35"/>
      <c r="T78" s="35"/>
      <c r="U78" s="35"/>
      <c r="V78" s="35"/>
      <c r="W78" s="35"/>
      <c r="X78" s="35"/>
      <c r="Y78" s="35"/>
      <c r="Z78" s="35"/>
      <c r="AA78" s="35"/>
      <c r="AB78" s="35"/>
      <c r="AC78" s="35"/>
      <c r="AD78" s="35"/>
      <c r="AE78" s="35"/>
    </row>
    <row r="79" spans="1:31" s="2" customFormat="1" ht="12" customHeight="1">
      <c r="A79" s="35"/>
      <c r="B79" s="36"/>
      <c r="C79" s="30" t="s">
        <v>21</v>
      </c>
      <c r="D79" s="37"/>
      <c r="E79" s="37"/>
      <c r="F79" s="28" t="str">
        <f>F12</f>
        <v>OŘ Ostrava</v>
      </c>
      <c r="G79" s="37"/>
      <c r="H79" s="37"/>
      <c r="I79" s="30" t="s">
        <v>23</v>
      </c>
      <c r="J79" s="60" t="str">
        <f>IF(J12="","",J12)</f>
        <v>13. 2. 2023</v>
      </c>
      <c r="K79" s="37"/>
      <c r="L79" s="114"/>
      <c r="S79" s="35"/>
      <c r="T79" s="35"/>
      <c r="U79" s="35"/>
      <c r="V79" s="35"/>
      <c r="W79" s="35"/>
      <c r="X79" s="35"/>
      <c r="Y79" s="35"/>
      <c r="Z79" s="35"/>
      <c r="AA79" s="35"/>
      <c r="AB79" s="35"/>
      <c r="AC79" s="35"/>
      <c r="AD79" s="35"/>
      <c r="AE79" s="35"/>
    </row>
    <row r="80" spans="1:31" s="2" customFormat="1" ht="6.95" customHeight="1">
      <c r="A80" s="35"/>
      <c r="B80" s="36"/>
      <c r="C80" s="37"/>
      <c r="D80" s="37"/>
      <c r="E80" s="37"/>
      <c r="F80" s="37"/>
      <c r="G80" s="37"/>
      <c r="H80" s="37"/>
      <c r="I80" s="37"/>
      <c r="J80" s="37"/>
      <c r="K80" s="37"/>
      <c r="L80" s="114"/>
      <c r="S80" s="35"/>
      <c r="T80" s="35"/>
      <c r="U80" s="35"/>
      <c r="V80" s="35"/>
      <c r="W80" s="35"/>
      <c r="X80" s="35"/>
      <c r="Y80" s="35"/>
      <c r="Z80" s="35"/>
      <c r="AA80" s="35"/>
      <c r="AB80" s="35"/>
      <c r="AC80" s="35"/>
      <c r="AD80" s="35"/>
      <c r="AE80" s="35"/>
    </row>
    <row r="81" spans="1:65" s="2" customFormat="1" ht="15.2" customHeight="1">
      <c r="A81" s="35"/>
      <c r="B81" s="36"/>
      <c r="C81" s="30" t="s">
        <v>25</v>
      </c>
      <c r="D81" s="37"/>
      <c r="E81" s="37"/>
      <c r="F81" s="28" t="str">
        <f>E15</f>
        <v>Správa železnic, s.o. OŘ Ostrava</v>
      </c>
      <c r="G81" s="37"/>
      <c r="H81" s="37"/>
      <c r="I81" s="30" t="s">
        <v>33</v>
      </c>
      <c r="J81" s="33" t="str">
        <f>E21</f>
        <v xml:space="preserve"> </v>
      </c>
      <c r="K81" s="37"/>
      <c r="L81" s="114"/>
      <c r="S81" s="35"/>
      <c r="T81" s="35"/>
      <c r="U81" s="35"/>
      <c r="V81" s="35"/>
      <c r="W81" s="35"/>
      <c r="X81" s="35"/>
      <c r="Y81" s="35"/>
      <c r="Z81" s="35"/>
      <c r="AA81" s="35"/>
      <c r="AB81" s="35"/>
      <c r="AC81" s="35"/>
      <c r="AD81" s="35"/>
      <c r="AE81" s="35"/>
    </row>
    <row r="82" spans="1:65" s="2" customFormat="1" ht="15.2" customHeight="1">
      <c r="A82" s="35"/>
      <c r="B82" s="36"/>
      <c r="C82" s="30" t="s">
        <v>31</v>
      </c>
      <c r="D82" s="37"/>
      <c r="E82" s="37"/>
      <c r="F82" s="28" t="str">
        <f>IF(E18="","",E18)</f>
        <v>Vyplň údaj</v>
      </c>
      <c r="G82" s="37"/>
      <c r="H82" s="37"/>
      <c r="I82" s="30" t="s">
        <v>36</v>
      </c>
      <c r="J82" s="33" t="str">
        <f>E24</f>
        <v xml:space="preserve"> </v>
      </c>
      <c r="K82" s="37"/>
      <c r="L82" s="114"/>
      <c r="S82" s="35"/>
      <c r="T82" s="35"/>
      <c r="U82" s="35"/>
      <c r="V82" s="35"/>
      <c r="W82" s="35"/>
      <c r="X82" s="35"/>
      <c r="Y82" s="35"/>
      <c r="Z82" s="35"/>
      <c r="AA82" s="35"/>
      <c r="AB82" s="35"/>
      <c r="AC82" s="35"/>
      <c r="AD82" s="35"/>
      <c r="AE82" s="35"/>
    </row>
    <row r="83" spans="1:65" s="2" customFormat="1" ht="10.35" customHeight="1">
      <c r="A83" s="35"/>
      <c r="B83" s="36"/>
      <c r="C83" s="37"/>
      <c r="D83" s="37"/>
      <c r="E83" s="37"/>
      <c r="F83" s="37"/>
      <c r="G83" s="37"/>
      <c r="H83" s="37"/>
      <c r="I83" s="37"/>
      <c r="J83" s="37"/>
      <c r="K83" s="37"/>
      <c r="L83" s="114"/>
      <c r="S83" s="35"/>
      <c r="T83" s="35"/>
      <c r="U83" s="35"/>
      <c r="V83" s="35"/>
      <c r="W83" s="35"/>
      <c r="X83" s="35"/>
      <c r="Y83" s="35"/>
      <c r="Z83" s="35"/>
      <c r="AA83" s="35"/>
      <c r="AB83" s="35"/>
      <c r="AC83" s="35"/>
      <c r="AD83" s="35"/>
      <c r="AE83" s="35"/>
    </row>
    <row r="84" spans="1:65" s="11" customFormat="1" ht="29.25" customHeight="1">
      <c r="A84" s="152"/>
      <c r="B84" s="153"/>
      <c r="C84" s="154" t="s">
        <v>125</v>
      </c>
      <c r="D84" s="155" t="s">
        <v>58</v>
      </c>
      <c r="E84" s="155" t="s">
        <v>54</v>
      </c>
      <c r="F84" s="155" t="s">
        <v>55</v>
      </c>
      <c r="G84" s="155" t="s">
        <v>126</v>
      </c>
      <c r="H84" s="155" t="s">
        <v>127</v>
      </c>
      <c r="I84" s="155" t="s">
        <v>128</v>
      </c>
      <c r="J84" s="155" t="s">
        <v>110</v>
      </c>
      <c r="K84" s="156" t="s">
        <v>129</v>
      </c>
      <c r="L84" s="157"/>
      <c r="M84" s="69" t="s">
        <v>19</v>
      </c>
      <c r="N84" s="70" t="s">
        <v>43</v>
      </c>
      <c r="O84" s="70" t="s">
        <v>130</v>
      </c>
      <c r="P84" s="70" t="s">
        <v>131</v>
      </c>
      <c r="Q84" s="70" t="s">
        <v>132</v>
      </c>
      <c r="R84" s="70" t="s">
        <v>133</v>
      </c>
      <c r="S84" s="70" t="s">
        <v>134</v>
      </c>
      <c r="T84" s="71" t="s">
        <v>135</v>
      </c>
      <c r="U84" s="152"/>
      <c r="V84" s="152"/>
      <c r="W84" s="152"/>
      <c r="X84" s="152"/>
      <c r="Y84" s="152"/>
      <c r="Z84" s="152"/>
      <c r="AA84" s="152"/>
      <c r="AB84" s="152"/>
      <c r="AC84" s="152"/>
      <c r="AD84" s="152"/>
      <c r="AE84" s="152"/>
    </row>
    <row r="85" spans="1:65" s="2" customFormat="1" ht="22.9" customHeight="1">
      <c r="A85" s="35"/>
      <c r="B85" s="36"/>
      <c r="C85" s="76" t="s">
        <v>136</v>
      </c>
      <c r="D85" s="37"/>
      <c r="E85" s="37"/>
      <c r="F85" s="37"/>
      <c r="G85" s="37"/>
      <c r="H85" s="37"/>
      <c r="I85" s="37"/>
      <c r="J85" s="158">
        <f>BK85</f>
        <v>0</v>
      </c>
      <c r="K85" s="37"/>
      <c r="L85" s="40"/>
      <c r="M85" s="72"/>
      <c r="N85" s="159"/>
      <c r="O85" s="73"/>
      <c r="P85" s="160">
        <f>P86</f>
        <v>0</v>
      </c>
      <c r="Q85" s="73"/>
      <c r="R85" s="160">
        <f>R86</f>
        <v>0</v>
      </c>
      <c r="S85" s="73"/>
      <c r="T85" s="161">
        <f>T86</f>
        <v>0</v>
      </c>
      <c r="U85" s="35"/>
      <c r="V85" s="35"/>
      <c r="W85" s="35"/>
      <c r="X85" s="35"/>
      <c r="Y85" s="35"/>
      <c r="Z85" s="35"/>
      <c r="AA85" s="35"/>
      <c r="AB85" s="35"/>
      <c r="AC85" s="35"/>
      <c r="AD85" s="35"/>
      <c r="AE85" s="35"/>
      <c r="AT85" s="18" t="s">
        <v>72</v>
      </c>
      <c r="AU85" s="18" t="s">
        <v>111</v>
      </c>
      <c r="BK85" s="162">
        <f>BK86</f>
        <v>0</v>
      </c>
    </row>
    <row r="86" spans="1:65" s="12" customFormat="1" ht="25.9" customHeight="1">
      <c r="B86" s="163"/>
      <c r="C86" s="164"/>
      <c r="D86" s="165" t="s">
        <v>72</v>
      </c>
      <c r="E86" s="166" t="s">
        <v>1673</v>
      </c>
      <c r="F86" s="166" t="s">
        <v>1674</v>
      </c>
      <c r="G86" s="164"/>
      <c r="H86" s="164"/>
      <c r="I86" s="167"/>
      <c r="J86" s="168">
        <f>BK86</f>
        <v>0</v>
      </c>
      <c r="K86" s="164"/>
      <c r="L86" s="169"/>
      <c r="M86" s="170"/>
      <c r="N86" s="171"/>
      <c r="O86" s="171"/>
      <c r="P86" s="172">
        <f>P87+SUM(P88:P91)+P154+P171+P180+P195</f>
        <v>0</v>
      </c>
      <c r="Q86" s="171"/>
      <c r="R86" s="172">
        <f>R87+SUM(R88:R91)+R154+R171+R180+R195</f>
        <v>0</v>
      </c>
      <c r="S86" s="171"/>
      <c r="T86" s="173">
        <f>T87+SUM(T88:T91)+T154+T171+T180+T195</f>
        <v>0</v>
      </c>
      <c r="AR86" s="174" t="s">
        <v>180</v>
      </c>
      <c r="AT86" s="175" t="s">
        <v>72</v>
      </c>
      <c r="AU86" s="175" t="s">
        <v>73</v>
      </c>
      <c r="AY86" s="174" t="s">
        <v>139</v>
      </c>
      <c r="BK86" s="176">
        <f>BK87+SUM(BK88:BK91)+BK154+BK171+BK180+BK195</f>
        <v>0</v>
      </c>
    </row>
    <row r="87" spans="1:65" s="2" customFormat="1" ht="24.2" customHeight="1">
      <c r="A87" s="35"/>
      <c r="B87" s="36"/>
      <c r="C87" s="179" t="s">
        <v>80</v>
      </c>
      <c r="D87" s="179" t="s">
        <v>141</v>
      </c>
      <c r="E87" s="180" t="s">
        <v>1675</v>
      </c>
      <c r="F87" s="181" t="s">
        <v>1676</v>
      </c>
      <c r="G87" s="182" t="s">
        <v>158</v>
      </c>
      <c r="H87" s="183">
        <v>1000</v>
      </c>
      <c r="I87" s="184"/>
      <c r="J87" s="185">
        <f>ROUND(I87*H87,2)</f>
        <v>0</v>
      </c>
      <c r="K87" s="181" t="s">
        <v>319</v>
      </c>
      <c r="L87" s="40"/>
      <c r="M87" s="186" t="s">
        <v>19</v>
      </c>
      <c r="N87" s="187" t="s">
        <v>44</v>
      </c>
      <c r="O87" s="65"/>
      <c r="P87" s="188">
        <f>O87*H87</f>
        <v>0</v>
      </c>
      <c r="Q87" s="188">
        <v>0</v>
      </c>
      <c r="R87" s="188">
        <f>Q87*H87</f>
        <v>0</v>
      </c>
      <c r="S87" s="188">
        <v>0</v>
      </c>
      <c r="T87" s="189">
        <f>S87*H87</f>
        <v>0</v>
      </c>
      <c r="U87" s="35"/>
      <c r="V87" s="35"/>
      <c r="W87" s="35"/>
      <c r="X87" s="35"/>
      <c r="Y87" s="35"/>
      <c r="Z87" s="35"/>
      <c r="AA87" s="35"/>
      <c r="AB87" s="35"/>
      <c r="AC87" s="35"/>
      <c r="AD87" s="35"/>
      <c r="AE87" s="35"/>
      <c r="AR87" s="190" t="s">
        <v>1273</v>
      </c>
      <c r="AT87" s="190" t="s">
        <v>141</v>
      </c>
      <c r="AU87" s="190" t="s">
        <v>80</v>
      </c>
      <c r="AY87" s="18" t="s">
        <v>139</v>
      </c>
      <c r="BE87" s="191">
        <f>IF(N87="základní",J87,0)</f>
        <v>0</v>
      </c>
      <c r="BF87" s="191">
        <f>IF(N87="snížená",J87,0)</f>
        <v>0</v>
      </c>
      <c r="BG87" s="191">
        <f>IF(N87="zákl. přenesená",J87,0)</f>
        <v>0</v>
      </c>
      <c r="BH87" s="191">
        <f>IF(N87="sníž. přenesená",J87,0)</f>
        <v>0</v>
      </c>
      <c r="BI87" s="191">
        <f>IF(N87="nulová",J87,0)</f>
        <v>0</v>
      </c>
      <c r="BJ87" s="18" t="s">
        <v>80</v>
      </c>
      <c r="BK87" s="191">
        <f>ROUND(I87*H87,2)</f>
        <v>0</v>
      </c>
      <c r="BL87" s="18" t="s">
        <v>1273</v>
      </c>
      <c r="BM87" s="190" t="s">
        <v>1677</v>
      </c>
    </row>
    <row r="88" spans="1:65" s="2" customFormat="1" ht="58.5">
      <c r="A88" s="35"/>
      <c r="B88" s="36"/>
      <c r="C88" s="37"/>
      <c r="D88" s="192" t="s">
        <v>148</v>
      </c>
      <c r="E88" s="37"/>
      <c r="F88" s="193" t="s">
        <v>1678</v>
      </c>
      <c r="G88" s="37"/>
      <c r="H88" s="37"/>
      <c r="I88" s="194"/>
      <c r="J88" s="37"/>
      <c r="K88" s="37"/>
      <c r="L88" s="40"/>
      <c r="M88" s="195"/>
      <c r="N88" s="196"/>
      <c r="O88" s="65"/>
      <c r="P88" s="65"/>
      <c r="Q88" s="65"/>
      <c r="R88" s="65"/>
      <c r="S88" s="65"/>
      <c r="T88" s="66"/>
      <c r="U88" s="35"/>
      <c r="V88" s="35"/>
      <c r="W88" s="35"/>
      <c r="X88" s="35"/>
      <c r="Y88" s="35"/>
      <c r="Z88" s="35"/>
      <c r="AA88" s="35"/>
      <c r="AB88" s="35"/>
      <c r="AC88" s="35"/>
      <c r="AD88" s="35"/>
      <c r="AE88" s="35"/>
      <c r="AT88" s="18" t="s">
        <v>148</v>
      </c>
      <c r="AU88" s="18" t="s">
        <v>80</v>
      </c>
    </row>
    <row r="89" spans="1:65" s="14" customFormat="1" ht="11.25">
      <c r="B89" s="209"/>
      <c r="C89" s="210"/>
      <c r="D89" s="192" t="s">
        <v>152</v>
      </c>
      <c r="E89" s="211" t="s">
        <v>19</v>
      </c>
      <c r="F89" s="212" t="s">
        <v>1679</v>
      </c>
      <c r="G89" s="210"/>
      <c r="H89" s="213">
        <v>1000</v>
      </c>
      <c r="I89" s="214"/>
      <c r="J89" s="210"/>
      <c r="K89" s="210"/>
      <c r="L89" s="215"/>
      <c r="M89" s="216"/>
      <c r="N89" s="217"/>
      <c r="O89" s="217"/>
      <c r="P89" s="217"/>
      <c r="Q89" s="217"/>
      <c r="R89" s="217"/>
      <c r="S89" s="217"/>
      <c r="T89" s="218"/>
      <c r="AT89" s="219" t="s">
        <v>152</v>
      </c>
      <c r="AU89" s="219" t="s">
        <v>80</v>
      </c>
      <c r="AV89" s="14" t="s">
        <v>82</v>
      </c>
      <c r="AW89" s="14" t="s">
        <v>35</v>
      </c>
      <c r="AX89" s="14" t="s">
        <v>73</v>
      </c>
      <c r="AY89" s="219" t="s">
        <v>139</v>
      </c>
    </row>
    <row r="90" spans="1:65" s="15" customFormat="1" ht="11.25">
      <c r="B90" s="220"/>
      <c r="C90" s="221"/>
      <c r="D90" s="192" t="s">
        <v>152</v>
      </c>
      <c r="E90" s="222" t="s">
        <v>19</v>
      </c>
      <c r="F90" s="223" t="s">
        <v>155</v>
      </c>
      <c r="G90" s="221"/>
      <c r="H90" s="224">
        <v>1000</v>
      </c>
      <c r="I90" s="225"/>
      <c r="J90" s="221"/>
      <c r="K90" s="221"/>
      <c r="L90" s="226"/>
      <c r="M90" s="227"/>
      <c r="N90" s="228"/>
      <c r="O90" s="228"/>
      <c r="P90" s="228"/>
      <c r="Q90" s="228"/>
      <c r="R90" s="228"/>
      <c r="S90" s="228"/>
      <c r="T90" s="229"/>
      <c r="AT90" s="230" t="s">
        <v>152</v>
      </c>
      <c r="AU90" s="230" t="s">
        <v>80</v>
      </c>
      <c r="AV90" s="15" t="s">
        <v>146</v>
      </c>
      <c r="AW90" s="15" t="s">
        <v>35</v>
      </c>
      <c r="AX90" s="15" t="s">
        <v>80</v>
      </c>
      <c r="AY90" s="230" t="s">
        <v>139</v>
      </c>
    </row>
    <row r="91" spans="1:65" s="12" customFormat="1" ht="22.9" customHeight="1">
      <c r="B91" s="163"/>
      <c r="C91" s="164"/>
      <c r="D91" s="165" t="s">
        <v>72</v>
      </c>
      <c r="E91" s="177" t="s">
        <v>1680</v>
      </c>
      <c r="F91" s="177" t="s">
        <v>1681</v>
      </c>
      <c r="G91" s="164"/>
      <c r="H91" s="164"/>
      <c r="I91" s="167"/>
      <c r="J91" s="178">
        <f>BK91</f>
        <v>0</v>
      </c>
      <c r="K91" s="164"/>
      <c r="L91" s="169"/>
      <c r="M91" s="170"/>
      <c r="N91" s="171"/>
      <c r="O91" s="171"/>
      <c r="P91" s="172">
        <f>SUM(P92:P153)</f>
        <v>0</v>
      </c>
      <c r="Q91" s="171"/>
      <c r="R91" s="172">
        <f>SUM(R92:R153)</f>
        <v>0</v>
      </c>
      <c r="S91" s="171"/>
      <c r="T91" s="173">
        <f>SUM(T92:T153)</f>
        <v>0</v>
      </c>
      <c r="AR91" s="174" t="s">
        <v>180</v>
      </c>
      <c r="AT91" s="175" t="s">
        <v>72</v>
      </c>
      <c r="AU91" s="175" t="s">
        <v>80</v>
      </c>
      <c r="AY91" s="174" t="s">
        <v>139</v>
      </c>
      <c r="BK91" s="176">
        <f>SUM(BK92:BK153)</f>
        <v>0</v>
      </c>
    </row>
    <row r="92" spans="1:65" s="2" customFormat="1" ht="16.5" customHeight="1">
      <c r="A92" s="35"/>
      <c r="B92" s="36"/>
      <c r="C92" s="179" t="s">
        <v>82</v>
      </c>
      <c r="D92" s="179" t="s">
        <v>141</v>
      </c>
      <c r="E92" s="180" t="s">
        <v>1682</v>
      </c>
      <c r="F92" s="181" t="s">
        <v>1683</v>
      </c>
      <c r="G92" s="182" t="s">
        <v>1684</v>
      </c>
      <c r="H92" s="183">
        <v>2</v>
      </c>
      <c r="I92" s="184"/>
      <c r="J92" s="185">
        <f>ROUND(I92*H92,2)</f>
        <v>0</v>
      </c>
      <c r="K92" s="181" t="s">
        <v>145</v>
      </c>
      <c r="L92" s="40"/>
      <c r="M92" s="186" t="s">
        <v>19</v>
      </c>
      <c r="N92" s="187" t="s">
        <v>44</v>
      </c>
      <c r="O92" s="65"/>
      <c r="P92" s="188">
        <f>O92*H92</f>
        <v>0</v>
      </c>
      <c r="Q92" s="188">
        <v>0</v>
      </c>
      <c r="R92" s="188">
        <f>Q92*H92</f>
        <v>0</v>
      </c>
      <c r="S92" s="188">
        <v>0</v>
      </c>
      <c r="T92" s="189">
        <f>S92*H92</f>
        <v>0</v>
      </c>
      <c r="U92" s="35"/>
      <c r="V92" s="35"/>
      <c r="W92" s="35"/>
      <c r="X92" s="35"/>
      <c r="Y92" s="35"/>
      <c r="Z92" s="35"/>
      <c r="AA92" s="35"/>
      <c r="AB92" s="35"/>
      <c r="AC92" s="35"/>
      <c r="AD92" s="35"/>
      <c r="AE92" s="35"/>
      <c r="AR92" s="190" t="s">
        <v>1685</v>
      </c>
      <c r="AT92" s="190" t="s">
        <v>141</v>
      </c>
      <c r="AU92" s="190" t="s">
        <v>82</v>
      </c>
      <c r="AY92" s="18" t="s">
        <v>139</v>
      </c>
      <c r="BE92" s="191">
        <f>IF(N92="základní",J92,0)</f>
        <v>0</v>
      </c>
      <c r="BF92" s="191">
        <f>IF(N92="snížená",J92,0)</f>
        <v>0</v>
      </c>
      <c r="BG92" s="191">
        <f>IF(N92="zákl. přenesená",J92,0)</f>
        <v>0</v>
      </c>
      <c r="BH92" s="191">
        <f>IF(N92="sníž. přenesená",J92,0)</f>
        <v>0</v>
      </c>
      <c r="BI92" s="191">
        <f>IF(N92="nulová",J92,0)</f>
        <v>0</v>
      </c>
      <c r="BJ92" s="18" t="s">
        <v>80</v>
      </c>
      <c r="BK92" s="191">
        <f>ROUND(I92*H92,2)</f>
        <v>0</v>
      </c>
      <c r="BL92" s="18" t="s">
        <v>1685</v>
      </c>
      <c r="BM92" s="190" t="s">
        <v>1686</v>
      </c>
    </row>
    <row r="93" spans="1:65" s="2" customFormat="1" ht="11.25">
      <c r="A93" s="35"/>
      <c r="B93" s="36"/>
      <c r="C93" s="37"/>
      <c r="D93" s="192" t="s">
        <v>148</v>
      </c>
      <c r="E93" s="37"/>
      <c r="F93" s="193" t="s">
        <v>1683</v>
      </c>
      <c r="G93" s="37"/>
      <c r="H93" s="37"/>
      <c r="I93" s="194"/>
      <c r="J93" s="37"/>
      <c r="K93" s="37"/>
      <c r="L93" s="40"/>
      <c r="M93" s="195"/>
      <c r="N93" s="196"/>
      <c r="O93" s="65"/>
      <c r="P93" s="65"/>
      <c r="Q93" s="65"/>
      <c r="R93" s="65"/>
      <c r="S93" s="65"/>
      <c r="T93" s="66"/>
      <c r="U93" s="35"/>
      <c r="V93" s="35"/>
      <c r="W93" s="35"/>
      <c r="X93" s="35"/>
      <c r="Y93" s="35"/>
      <c r="Z93" s="35"/>
      <c r="AA93" s="35"/>
      <c r="AB93" s="35"/>
      <c r="AC93" s="35"/>
      <c r="AD93" s="35"/>
      <c r="AE93" s="35"/>
      <c r="AT93" s="18" t="s">
        <v>148</v>
      </c>
      <c r="AU93" s="18" t="s">
        <v>82</v>
      </c>
    </row>
    <row r="94" spans="1:65" s="2" customFormat="1" ht="11.25">
      <c r="A94" s="35"/>
      <c r="B94" s="36"/>
      <c r="C94" s="37"/>
      <c r="D94" s="197" t="s">
        <v>150</v>
      </c>
      <c r="E94" s="37"/>
      <c r="F94" s="198" t="s">
        <v>1687</v>
      </c>
      <c r="G94" s="37"/>
      <c r="H94" s="37"/>
      <c r="I94" s="194"/>
      <c r="J94" s="37"/>
      <c r="K94" s="37"/>
      <c r="L94" s="40"/>
      <c r="M94" s="195"/>
      <c r="N94" s="196"/>
      <c r="O94" s="65"/>
      <c r="P94" s="65"/>
      <c r="Q94" s="65"/>
      <c r="R94" s="65"/>
      <c r="S94" s="65"/>
      <c r="T94" s="66"/>
      <c r="U94" s="35"/>
      <c r="V94" s="35"/>
      <c r="W94" s="35"/>
      <c r="X94" s="35"/>
      <c r="Y94" s="35"/>
      <c r="Z94" s="35"/>
      <c r="AA94" s="35"/>
      <c r="AB94" s="35"/>
      <c r="AC94" s="35"/>
      <c r="AD94" s="35"/>
      <c r="AE94" s="35"/>
      <c r="AT94" s="18" t="s">
        <v>150</v>
      </c>
      <c r="AU94" s="18" t="s">
        <v>82</v>
      </c>
    </row>
    <row r="95" spans="1:65" s="2" customFormat="1" ht="48.75">
      <c r="A95" s="35"/>
      <c r="B95" s="36"/>
      <c r="C95" s="37"/>
      <c r="D95" s="192" t="s">
        <v>987</v>
      </c>
      <c r="E95" s="37"/>
      <c r="F95" s="241" t="s">
        <v>1688</v>
      </c>
      <c r="G95" s="37"/>
      <c r="H95" s="37"/>
      <c r="I95" s="194"/>
      <c r="J95" s="37"/>
      <c r="K95" s="37"/>
      <c r="L95" s="40"/>
      <c r="M95" s="195"/>
      <c r="N95" s="196"/>
      <c r="O95" s="65"/>
      <c r="P95" s="65"/>
      <c r="Q95" s="65"/>
      <c r="R95" s="65"/>
      <c r="S95" s="65"/>
      <c r="T95" s="66"/>
      <c r="U95" s="35"/>
      <c r="V95" s="35"/>
      <c r="W95" s="35"/>
      <c r="X95" s="35"/>
      <c r="Y95" s="35"/>
      <c r="Z95" s="35"/>
      <c r="AA95" s="35"/>
      <c r="AB95" s="35"/>
      <c r="AC95" s="35"/>
      <c r="AD95" s="35"/>
      <c r="AE95" s="35"/>
      <c r="AT95" s="18" t="s">
        <v>987</v>
      </c>
      <c r="AU95" s="18" t="s">
        <v>82</v>
      </c>
    </row>
    <row r="96" spans="1:65" s="14" customFormat="1" ht="11.25">
      <c r="B96" s="209"/>
      <c r="C96" s="210"/>
      <c r="D96" s="192" t="s">
        <v>152</v>
      </c>
      <c r="E96" s="211" t="s">
        <v>19</v>
      </c>
      <c r="F96" s="212" t="s">
        <v>1689</v>
      </c>
      <c r="G96" s="210"/>
      <c r="H96" s="213">
        <v>1</v>
      </c>
      <c r="I96" s="214"/>
      <c r="J96" s="210"/>
      <c r="K96" s="210"/>
      <c r="L96" s="215"/>
      <c r="M96" s="216"/>
      <c r="N96" s="217"/>
      <c r="O96" s="217"/>
      <c r="P96" s="217"/>
      <c r="Q96" s="217"/>
      <c r="R96" s="217"/>
      <c r="S96" s="217"/>
      <c r="T96" s="218"/>
      <c r="AT96" s="219" t="s">
        <v>152</v>
      </c>
      <c r="AU96" s="219" t="s">
        <v>82</v>
      </c>
      <c r="AV96" s="14" t="s">
        <v>82</v>
      </c>
      <c r="AW96" s="14" t="s">
        <v>35</v>
      </c>
      <c r="AX96" s="14" t="s">
        <v>73</v>
      </c>
      <c r="AY96" s="219" t="s">
        <v>139</v>
      </c>
    </row>
    <row r="97" spans="1:65" s="14" customFormat="1" ht="11.25">
      <c r="B97" s="209"/>
      <c r="C97" s="210"/>
      <c r="D97" s="192" t="s">
        <v>152</v>
      </c>
      <c r="E97" s="211" t="s">
        <v>19</v>
      </c>
      <c r="F97" s="212" t="s">
        <v>1690</v>
      </c>
      <c r="G97" s="210"/>
      <c r="H97" s="213">
        <v>1</v>
      </c>
      <c r="I97" s="214"/>
      <c r="J97" s="210"/>
      <c r="K97" s="210"/>
      <c r="L97" s="215"/>
      <c r="M97" s="216"/>
      <c r="N97" s="217"/>
      <c r="O97" s="217"/>
      <c r="P97" s="217"/>
      <c r="Q97" s="217"/>
      <c r="R97" s="217"/>
      <c r="S97" s="217"/>
      <c r="T97" s="218"/>
      <c r="AT97" s="219" t="s">
        <v>152</v>
      </c>
      <c r="AU97" s="219" t="s">
        <v>82</v>
      </c>
      <c r="AV97" s="14" t="s">
        <v>82</v>
      </c>
      <c r="AW97" s="14" t="s">
        <v>35</v>
      </c>
      <c r="AX97" s="14" t="s">
        <v>73</v>
      </c>
      <c r="AY97" s="219" t="s">
        <v>139</v>
      </c>
    </row>
    <row r="98" spans="1:65" s="15" customFormat="1" ht="11.25">
      <c r="B98" s="220"/>
      <c r="C98" s="221"/>
      <c r="D98" s="192" t="s">
        <v>152</v>
      </c>
      <c r="E98" s="222" t="s">
        <v>19</v>
      </c>
      <c r="F98" s="223" t="s">
        <v>155</v>
      </c>
      <c r="G98" s="221"/>
      <c r="H98" s="224">
        <v>2</v>
      </c>
      <c r="I98" s="225"/>
      <c r="J98" s="221"/>
      <c r="K98" s="221"/>
      <c r="L98" s="226"/>
      <c r="M98" s="227"/>
      <c r="N98" s="228"/>
      <c r="O98" s="228"/>
      <c r="P98" s="228"/>
      <c r="Q98" s="228"/>
      <c r="R98" s="228"/>
      <c r="S98" s="228"/>
      <c r="T98" s="229"/>
      <c r="AT98" s="230" t="s">
        <v>152</v>
      </c>
      <c r="AU98" s="230" t="s">
        <v>82</v>
      </c>
      <c r="AV98" s="15" t="s">
        <v>146</v>
      </c>
      <c r="AW98" s="15" t="s">
        <v>35</v>
      </c>
      <c r="AX98" s="15" t="s">
        <v>80</v>
      </c>
      <c r="AY98" s="230" t="s">
        <v>139</v>
      </c>
    </row>
    <row r="99" spans="1:65" s="2" customFormat="1" ht="16.5" customHeight="1">
      <c r="A99" s="35"/>
      <c r="B99" s="36"/>
      <c r="C99" s="179" t="s">
        <v>164</v>
      </c>
      <c r="D99" s="179" t="s">
        <v>141</v>
      </c>
      <c r="E99" s="180" t="s">
        <v>1691</v>
      </c>
      <c r="F99" s="181" t="s">
        <v>1683</v>
      </c>
      <c r="G99" s="182" t="s">
        <v>1684</v>
      </c>
      <c r="H99" s="183">
        <v>3</v>
      </c>
      <c r="I99" s="184"/>
      <c r="J99" s="185">
        <f>ROUND(I99*H99,2)</f>
        <v>0</v>
      </c>
      <c r="K99" s="181" t="s">
        <v>319</v>
      </c>
      <c r="L99" s="40"/>
      <c r="M99" s="186" t="s">
        <v>19</v>
      </c>
      <c r="N99" s="187" t="s">
        <v>44</v>
      </c>
      <c r="O99" s="65"/>
      <c r="P99" s="188">
        <f>O99*H99</f>
        <v>0</v>
      </c>
      <c r="Q99" s="188">
        <v>0</v>
      </c>
      <c r="R99" s="188">
        <f>Q99*H99</f>
        <v>0</v>
      </c>
      <c r="S99" s="188">
        <v>0</v>
      </c>
      <c r="T99" s="189">
        <f>S99*H99</f>
        <v>0</v>
      </c>
      <c r="U99" s="35"/>
      <c r="V99" s="35"/>
      <c r="W99" s="35"/>
      <c r="X99" s="35"/>
      <c r="Y99" s="35"/>
      <c r="Z99" s="35"/>
      <c r="AA99" s="35"/>
      <c r="AB99" s="35"/>
      <c r="AC99" s="35"/>
      <c r="AD99" s="35"/>
      <c r="AE99" s="35"/>
      <c r="AR99" s="190" t="s">
        <v>1685</v>
      </c>
      <c r="AT99" s="190" t="s">
        <v>141</v>
      </c>
      <c r="AU99" s="190" t="s">
        <v>82</v>
      </c>
      <c r="AY99" s="18" t="s">
        <v>139</v>
      </c>
      <c r="BE99" s="191">
        <f>IF(N99="základní",J99,0)</f>
        <v>0</v>
      </c>
      <c r="BF99" s="191">
        <f>IF(N99="snížená",J99,0)</f>
        <v>0</v>
      </c>
      <c r="BG99" s="191">
        <f>IF(N99="zákl. přenesená",J99,0)</f>
        <v>0</v>
      </c>
      <c r="BH99" s="191">
        <f>IF(N99="sníž. přenesená",J99,0)</f>
        <v>0</v>
      </c>
      <c r="BI99" s="191">
        <f>IF(N99="nulová",J99,0)</f>
        <v>0</v>
      </c>
      <c r="BJ99" s="18" t="s">
        <v>80</v>
      </c>
      <c r="BK99" s="191">
        <f>ROUND(I99*H99,2)</f>
        <v>0</v>
      </c>
      <c r="BL99" s="18" t="s">
        <v>1685</v>
      </c>
      <c r="BM99" s="190" t="s">
        <v>1692</v>
      </c>
    </row>
    <row r="100" spans="1:65" s="2" customFormat="1" ht="11.25">
      <c r="A100" s="35"/>
      <c r="B100" s="36"/>
      <c r="C100" s="37"/>
      <c r="D100" s="192" t="s">
        <v>148</v>
      </c>
      <c r="E100" s="37"/>
      <c r="F100" s="193" t="s">
        <v>1683</v>
      </c>
      <c r="G100" s="37"/>
      <c r="H100" s="37"/>
      <c r="I100" s="194"/>
      <c r="J100" s="37"/>
      <c r="K100" s="37"/>
      <c r="L100" s="40"/>
      <c r="M100" s="195"/>
      <c r="N100" s="196"/>
      <c r="O100" s="65"/>
      <c r="P100" s="65"/>
      <c r="Q100" s="65"/>
      <c r="R100" s="65"/>
      <c r="S100" s="65"/>
      <c r="T100" s="66"/>
      <c r="U100" s="35"/>
      <c r="V100" s="35"/>
      <c r="W100" s="35"/>
      <c r="X100" s="35"/>
      <c r="Y100" s="35"/>
      <c r="Z100" s="35"/>
      <c r="AA100" s="35"/>
      <c r="AB100" s="35"/>
      <c r="AC100" s="35"/>
      <c r="AD100" s="35"/>
      <c r="AE100" s="35"/>
      <c r="AT100" s="18" t="s">
        <v>148</v>
      </c>
      <c r="AU100" s="18" t="s">
        <v>82</v>
      </c>
    </row>
    <row r="101" spans="1:65" s="2" customFormat="1" ht="78">
      <c r="A101" s="35"/>
      <c r="B101" s="36"/>
      <c r="C101" s="37"/>
      <c r="D101" s="192" t="s">
        <v>987</v>
      </c>
      <c r="E101" s="37"/>
      <c r="F101" s="241" t="s">
        <v>1693</v>
      </c>
      <c r="G101" s="37"/>
      <c r="H101" s="37"/>
      <c r="I101" s="194"/>
      <c r="J101" s="37"/>
      <c r="K101" s="37"/>
      <c r="L101" s="40"/>
      <c r="M101" s="195"/>
      <c r="N101" s="196"/>
      <c r="O101" s="65"/>
      <c r="P101" s="65"/>
      <c r="Q101" s="65"/>
      <c r="R101" s="65"/>
      <c r="S101" s="65"/>
      <c r="T101" s="66"/>
      <c r="U101" s="35"/>
      <c r="V101" s="35"/>
      <c r="W101" s="35"/>
      <c r="X101" s="35"/>
      <c r="Y101" s="35"/>
      <c r="Z101" s="35"/>
      <c r="AA101" s="35"/>
      <c r="AB101" s="35"/>
      <c r="AC101" s="35"/>
      <c r="AD101" s="35"/>
      <c r="AE101" s="35"/>
      <c r="AT101" s="18" t="s">
        <v>987</v>
      </c>
      <c r="AU101" s="18" t="s">
        <v>82</v>
      </c>
    </row>
    <row r="102" spans="1:65" s="13" customFormat="1" ht="11.25">
      <c r="B102" s="199"/>
      <c r="C102" s="200"/>
      <c r="D102" s="192" t="s">
        <v>152</v>
      </c>
      <c r="E102" s="201" t="s">
        <v>19</v>
      </c>
      <c r="F102" s="202" t="s">
        <v>1694</v>
      </c>
      <c r="G102" s="200"/>
      <c r="H102" s="201" t="s">
        <v>19</v>
      </c>
      <c r="I102" s="203"/>
      <c r="J102" s="200"/>
      <c r="K102" s="200"/>
      <c r="L102" s="204"/>
      <c r="M102" s="205"/>
      <c r="N102" s="206"/>
      <c r="O102" s="206"/>
      <c r="P102" s="206"/>
      <c r="Q102" s="206"/>
      <c r="R102" s="206"/>
      <c r="S102" s="206"/>
      <c r="T102" s="207"/>
      <c r="AT102" s="208" t="s">
        <v>152</v>
      </c>
      <c r="AU102" s="208" t="s">
        <v>82</v>
      </c>
      <c r="AV102" s="13" t="s">
        <v>80</v>
      </c>
      <c r="AW102" s="13" t="s">
        <v>35</v>
      </c>
      <c r="AX102" s="13" t="s">
        <v>73</v>
      </c>
      <c r="AY102" s="208" t="s">
        <v>139</v>
      </c>
    </row>
    <row r="103" spans="1:65" s="14" customFormat="1" ht="11.25">
      <c r="B103" s="209"/>
      <c r="C103" s="210"/>
      <c r="D103" s="192" t="s">
        <v>152</v>
      </c>
      <c r="E103" s="211" t="s">
        <v>19</v>
      </c>
      <c r="F103" s="212" t="s">
        <v>82</v>
      </c>
      <c r="G103" s="210"/>
      <c r="H103" s="213">
        <v>2</v>
      </c>
      <c r="I103" s="214"/>
      <c r="J103" s="210"/>
      <c r="K103" s="210"/>
      <c r="L103" s="215"/>
      <c r="M103" s="216"/>
      <c r="N103" s="217"/>
      <c r="O103" s="217"/>
      <c r="P103" s="217"/>
      <c r="Q103" s="217"/>
      <c r="R103" s="217"/>
      <c r="S103" s="217"/>
      <c r="T103" s="218"/>
      <c r="AT103" s="219" t="s">
        <v>152</v>
      </c>
      <c r="AU103" s="219" t="s">
        <v>82</v>
      </c>
      <c r="AV103" s="14" t="s">
        <v>82</v>
      </c>
      <c r="AW103" s="14" t="s">
        <v>35</v>
      </c>
      <c r="AX103" s="14" t="s">
        <v>73</v>
      </c>
      <c r="AY103" s="219" t="s">
        <v>139</v>
      </c>
    </row>
    <row r="104" spans="1:65" s="13" customFormat="1" ht="11.25">
      <c r="B104" s="199"/>
      <c r="C104" s="200"/>
      <c r="D104" s="192" t="s">
        <v>152</v>
      </c>
      <c r="E104" s="201" t="s">
        <v>19</v>
      </c>
      <c r="F104" s="202" t="s">
        <v>1695</v>
      </c>
      <c r="G104" s="200"/>
      <c r="H104" s="201" t="s">
        <v>19</v>
      </c>
      <c r="I104" s="203"/>
      <c r="J104" s="200"/>
      <c r="K104" s="200"/>
      <c r="L104" s="204"/>
      <c r="M104" s="205"/>
      <c r="N104" s="206"/>
      <c r="O104" s="206"/>
      <c r="P104" s="206"/>
      <c r="Q104" s="206"/>
      <c r="R104" s="206"/>
      <c r="S104" s="206"/>
      <c r="T104" s="207"/>
      <c r="AT104" s="208" t="s">
        <v>152</v>
      </c>
      <c r="AU104" s="208" t="s">
        <v>82</v>
      </c>
      <c r="AV104" s="13" t="s">
        <v>80</v>
      </c>
      <c r="AW104" s="13" t="s">
        <v>35</v>
      </c>
      <c r="AX104" s="13" t="s">
        <v>73</v>
      </c>
      <c r="AY104" s="208" t="s">
        <v>139</v>
      </c>
    </row>
    <row r="105" spans="1:65" s="14" customFormat="1" ht="11.25">
      <c r="B105" s="209"/>
      <c r="C105" s="210"/>
      <c r="D105" s="192" t="s">
        <v>152</v>
      </c>
      <c r="E105" s="211" t="s">
        <v>19</v>
      </c>
      <c r="F105" s="212" t="s">
        <v>80</v>
      </c>
      <c r="G105" s="210"/>
      <c r="H105" s="213">
        <v>1</v>
      </c>
      <c r="I105" s="214"/>
      <c r="J105" s="210"/>
      <c r="K105" s="210"/>
      <c r="L105" s="215"/>
      <c r="M105" s="216"/>
      <c r="N105" s="217"/>
      <c r="O105" s="217"/>
      <c r="P105" s="217"/>
      <c r="Q105" s="217"/>
      <c r="R105" s="217"/>
      <c r="S105" s="217"/>
      <c r="T105" s="218"/>
      <c r="AT105" s="219" t="s">
        <v>152</v>
      </c>
      <c r="AU105" s="219" t="s">
        <v>82</v>
      </c>
      <c r="AV105" s="14" t="s">
        <v>82</v>
      </c>
      <c r="AW105" s="14" t="s">
        <v>35</v>
      </c>
      <c r="AX105" s="14" t="s">
        <v>73</v>
      </c>
      <c r="AY105" s="219" t="s">
        <v>139</v>
      </c>
    </row>
    <row r="106" spans="1:65" s="15" customFormat="1" ht="11.25">
      <c r="B106" s="220"/>
      <c r="C106" s="221"/>
      <c r="D106" s="192" t="s">
        <v>152</v>
      </c>
      <c r="E106" s="222" t="s">
        <v>19</v>
      </c>
      <c r="F106" s="223" t="s">
        <v>155</v>
      </c>
      <c r="G106" s="221"/>
      <c r="H106" s="224">
        <v>3</v>
      </c>
      <c r="I106" s="225"/>
      <c r="J106" s="221"/>
      <c r="K106" s="221"/>
      <c r="L106" s="226"/>
      <c r="M106" s="227"/>
      <c r="N106" s="228"/>
      <c r="O106" s="228"/>
      <c r="P106" s="228"/>
      <c r="Q106" s="228"/>
      <c r="R106" s="228"/>
      <c r="S106" s="228"/>
      <c r="T106" s="229"/>
      <c r="AT106" s="230" t="s">
        <v>152</v>
      </c>
      <c r="AU106" s="230" t="s">
        <v>82</v>
      </c>
      <c r="AV106" s="15" t="s">
        <v>146</v>
      </c>
      <c r="AW106" s="15" t="s">
        <v>35</v>
      </c>
      <c r="AX106" s="15" t="s">
        <v>80</v>
      </c>
      <c r="AY106" s="230" t="s">
        <v>139</v>
      </c>
    </row>
    <row r="107" spans="1:65" s="2" customFormat="1" ht="16.5" customHeight="1">
      <c r="A107" s="35"/>
      <c r="B107" s="36"/>
      <c r="C107" s="179" t="s">
        <v>146</v>
      </c>
      <c r="D107" s="179" t="s">
        <v>141</v>
      </c>
      <c r="E107" s="180" t="s">
        <v>1696</v>
      </c>
      <c r="F107" s="181" t="s">
        <v>1697</v>
      </c>
      <c r="G107" s="182" t="s">
        <v>1684</v>
      </c>
      <c r="H107" s="183">
        <v>2</v>
      </c>
      <c r="I107" s="184"/>
      <c r="J107" s="185">
        <f>ROUND(I107*H107,2)</f>
        <v>0</v>
      </c>
      <c r="K107" s="181" t="s">
        <v>145</v>
      </c>
      <c r="L107" s="40"/>
      <c r="M107" s="186" t="s">
        <v>19</v>
      </c>
      <c r="N107" s="187" t="s">
        <v>44</v>
      </c>
      <c r="O107" s="65"/>
      <c r="P107" s="188">
        <f>O107*H107</f>
        <v>0</v>
      </c>
      <c r="Q107" s="188">
        <v>0</v>
      </c>
      <c r="R107" s="188">
        <f>Q107*H107</f>
        <v>0</v>
      </c>
      <c r="S107" s="188">
        <v>0</v>
      </c>
      <c r="T107" s="189">
        <f>S107*H107</f>
        <v>0</v>
      </c>
      <c r="U107" s="35"/>
      <c r="V107" s="35"/>
      <c r="W107" s="35"/>
      <c r="X107" s="35"/>
      <c r="Y107" s="35"/>
      <c r="Z107" s="35"/>
      <c r="AA107" s="35"/>
      <c r="AB107" s="35"/>
      <c r="AC107" s="35"/>
      <c r="AD107" s="35"/>
      <c r="AE107" s="35"/>
      <c r="AR107" s="190" t="s">
        <v>1685</v>
      </c>
      <c r="AT107" s="190" t="s">
        <v>141</v>
      </c>
      <c r="AU107" s="190" t="s">
        <v>82</v>
      </c>
      <c r="AY107" s="18" t="s">
        <v>139</v>
      </c>
      <c r="BE107" s="191">
        <f>IF(N107="základní",J107,0)</f>
        <v>0</v>
      </c>
      <c r="BF107" s="191">
        <f>IF(N107="snížená",J107,0)</f>
        <v>0</v>
      </c>
      <c r="BG107" s="191">
        <f>IF(N107="zákl. přenesená",J107,0)</f>
        <v>0</v>
      </c>
      <c r="BH107" s="191">
        <f>IF(N107="sníž. přenesená",J107,0)</f>
        <v>0</v>
      </c>
      <c r="BI107" s="191">
        <f>IF(N107="nulová",J107,0)</f>
        <v>0</v>
      </c>
      <c r="BJ107" s="18" t="s">
        <v>80</v>
      </c>
      <c r="BK107" s="191">
        <f>ROUND(I107*H107,2)</f>
        <v>0</v>
      </c>
      <c r="BL107" s="18" t="s">
        <v>1685</v>
      </c>
      <c r="BM107" s="190" t="s">
        <v>1698</v>
      </c>
    </row>
    <row r="108" spans="1:65" s="2" customFormat="1" ht="11.25">
      <c r="A108" s="35"/>
      <c r="B108" s="36"/>
      <c r="C108" s="37"/>
      <c r="D108" s="192" t="s">
        <v>148</v>
      </c>
      <c r="E108" s="37"/>
      <c r="F108" s="193" t="s">
        <v>1697</v>
      </c>
      <c r="G108" s="37"/>
      <c r="H108" s="37"/>
      <c r="I108" s="194"/>
      <c r="J108" s="37"/>
      <c r="K108" s="37"/>
      <c r="L108" s="40"/>
      <c r="M108" s="195"/>
      <c r="N108" s="196"/>
      <c r="O108" s="65"/>
      <c r="P108" s="65"/>
      <c r="Q108" s="65"/>
      <c r="R108" s="65"/>
      <c r="S108" s="65"/>
      <c r="T108" s="66"/>
      <c r="U108" s="35"/>
      <c r="V108" s="35"/>
      <c r="W108" s="35"/>
      <c r="X108" s="35"/>
      <c r="Y108" s="35"/>
      <c r="Z108" s="35"/>
      <c r="AA108" s="35"/>
      <c r="AB108" s="35"/>
      <c r="AC108" s="35"/>
      <c r="AD108" s="35"/>
      <c r="AE108" s="35"/>
      <c r="AT108" s="18" t="s">
        <v>148</v>
      </c>
      <c r="AU108" s="18" t="s">
        <v>82</v>
      </c>
    </row>
    <row r="109" spans="1:65" s="2" customFormat="1" ht="11.25">
      <c r="A109" s="35"/>
      <c r="B109" s="36"/>
      <c r="C109" s="37"/>
      <c r="D109" s="197" t="s">
        <v>150</v>
      </c>
      <c r="E109" s="37"/>
      <c r="F109" s="198" t="s">
        <v>1699</v>
      </c>
      <c r="G109" s="37"/>
      <c r="H109" s="37"/>
      <c r="I109" s="194"/>
      <c r="J109" s="37"/>
      <c r="K109" s="37"/>
      <c r="L109" s="40"/>
      <c r="M109" s="195"/>
      <c r="N109" s="196"/>
      <c r="O109" s="65"/>
      <c r="P109" s="65"/>
      <c r="Q109" s="65"/>
      <c r="R109" s="65"/>
      <c r="S109" s="65"/>
      <c r="T109" s="66"/>
      <c r="U109" s="35"/>
      <c r="V109" s="35"/>
      <c r="W109" s="35"/>
      <c r="X109" s="35"/>
      <c r="Y109" s="35"/>
      <c r="Z109" s="35"/>
      <c r="AA109" s="35"/>
      <c r="AB109" s="35"/>
      <c r="AC109" s="35"/>
      <c r="AD109" s="35"/>
      <c r="AE109" s="35"/>
      <c r="AT109" s="18" t="s">
        <v>150</v>
      </c>
      <c r="AU109" s="18" t="s">
        <v>82</v>
      </c>
    </row>
    <row r="110" spans="1:65" s="2" customFormat="1" ht="19.5">
      <c r="A110" s="35"/>
      <c r="B110" s="36"/>
      <c r="C110" s="37"/>
      <c r="D110" s="192" t="s">
        <v>987</v>
      </c>
      <c r="E110" s="37"/>
      <c r="F110" s="241" t="s">
        <v>1700</v>
      </c>
      <c r="G110" s="37"/>
      <c r="H110" s="37"/>
      <c r="I110" s="194"/>
      <c r="J110" s="37"/>
      <c r="K110" s="37"/>
      <c r="L110" s="40"/>
      <c r="M110" s="195"/>
      <c r="N110" s="196"/>
      <c r="O110" s="65"/>
      <c r="P110" s="65"/>
      <c r="Q110" s="65"/>
      <c r="R110" s="65"/>
      <c r="S110" s="65"/>
      <c r="T110" s="66"/>
      <c r="U110" s="35"/>
      <c r="V110" s="35"/>
      <c r="W110" s="35"/>
      <c r="X110" s="35"/>
      <c r="Y110" s="35"/>
      <c r="Z110" s="35"/>
      <c r="AA110" s="35"/>
      <c r="AB110" s="35"/>
      <c r="AC110" s="35"/>
      <c r="AD110" s="35"/>
      <c r="AE110" s="35"/>
      <c r="AT110" s="18" t="s">
        <v>987</v>
      </c>
      <c r="AU110" s="18" t="s">
        <v>82</v>
      </c>
    </row>
    <row r="111" spans="1:65" s="13" customFormat="1" ht="11.25">
      <c r="B111" s="199"/>
      <c r="C111" s="200"/>
      <c r="D111" s="192" t="s">
        <v>152</v>
      </c>
      <c r="E111" s="201" t="s">
        <v>19</v>
      </c>
      <c r="F111" s="202" t="s">
        <v>1701</v>
      </c>
      <c r="G111" s="200"/>
      <c r="H111" s="201" t="s">
        <v>19</v>
      </c>
      <c r="I111" s="203"/>
      <c r="J111" s="200"/>
      <c r="K111" s="200"/>
      <c r="L111" s="204"/>
      <c r="M111" s="205"/>
      <c r="N111" s="206"/>
      <c r="O111" s="206"/>
      <c r="P111" s="206"/>
      <c r="Q111" s="206"/>
      <c r="R111" s="206"/>
      <c r="S111" s="206"/>
      <c r="T111" s="207"/>
      <c r="AT111" s="208" t="s">
        <v>152</v>
      </c>
      <c r="AU111" s="208" t="s">
        <v>82</v>
      </c>
      <c r="AV111" s="13" t="s">
        <v>80</v>
      </c>
      <c r="AW111" s="13" t="s">
        <v>35</v>
      </c>
      <c r="AX111" s="13" t="s">
        <v>73</v>
      </c>
      <c r="AY111" s="208" t="s">
        <v>139</v>
      </c>
    </row>
    <row r="112" spans="1:65" s="14" customFormat="1" ht="11.25">
      <c r="B112" s="209"/>
      <c r="C112" s="210"/>
      <c r="D112" s="192" t="s">
        <v>152</v>
      </c>
      <c r="E112" s="211" t="s">
        <v>19</v>
      </c>
      <c r="F112" s="212" t="s">
        <v>82</v>
      </c>
      <c r="G112" s="210"/>
      <c r="H112" s="213">
        <v>2</v>
      </c>
      <c r="I112" s="214"/>
      <c r="J112" s="210"/>
      <c r="K112" s="210"/>
      <c r="L112" s="215"/>
      <c r="M112" s="216"/>
      <c r="N112" s="217"/>
      <c r="O112" s="217"/>
      <c r="P112" s="217"/>
      <c r="Q112" s="217"/>
      <c r="R112" s="217"/>
      <c r="S112" s="217"/>
      <c r="T112" s="218"/>
      <c r="AT112" s="219" t="s">
        <v>152</v>
      </c>
      <c r="AU112" s="219" t="s">
        <v>82</v>
      </c>
      <c r="AV112" s="14" t="s">
        <v>82</v>
      </c>
      <c r="AW112" s="14" t="s">
        <v>35</v>
      </c>
      <c r="AX112" s="14" t="s">
        <v>73</v>
      </c>
      <c r="AY112" s="219" t="s">
        <v>139</v>
      </c>
    </row>
    <row r="113" spans="1:65" s="15" customFormat="1" ht="11.25">
      <c r="B113" s="220"/>
      <c r="C113" s="221"/>
      <c r="D113" s="192" t="s">
        <v>152</v>
      </c>
      <c r="E113" s="222" t="s">
        <v>19</v>
      </c>
      <c r="F113" s="223" t="s">
        <v>155</v>
      </c>
      <c r="G113" s="221"/>
      <c r="H113" s="224">
        <v>2</v>
      </c>
      <c r="I113" s="225"/>
      <c r="J113" s="221"/>
      <c r="K113" s="221"/>
      <c r="L113" s="226"/>
      <c r="M113" s="227"/>
      <c r="N113" s="228"/>
      <c r="O113" s="228"/>
      <c r="P113" s="228"/>
      <c r="Q113" s="228"/>
      <c r="R113" s="228"/>
      <c r="S113" s="228"/>
      <c r="T113" s="229"/>
      <c r="AT113" s="230" t="s">
        <v>152</v>
      </c>
      <c r="AU113" s="230" t="s">
        <v>82</v>
      </c>
      <c r="AV113" s="15" t="s">
        <v>146</v>
      </c>
      <c r="AW113" s="15" t="s">
        <v>35</v>
      </c>
      <c r="AX113" s="15" t="s">
        <v>80</v>
      </c>
      <c r="AY113" s="230" t="s">
        <v>139</v>
      </c>
    </row>
    <row r="114" spans="1:65" s="2" customFormat="1" ht="16.5" customHeight="1">
      <c r="A114" s="35"/>
      <c r="B114" s="36"/>
      <c r="C114" s="179" t="s">
        <v>180</v>
      </c>
      <c r="D114" s="179" t="s">
        <v>141</v>
      </c>
      <c r="E114" s="180" t="s">
        <v>1702</v>
      </c>
      <c r="F114" s="181" t="s">
        <v>1703</v>
      </c>
      <c r="G114" s="182" t="s">
        <v>1684</v>
      </c>
      <c r="H114" s="183">
        <v>2</v>
      </c>
      <c r="I114" s="184"/>
      <c r="J114" s="185">
        <f>ROUND(I114*H114,2)</f>
        <v>0</v>
      </c>
      <c r="K114" s="181" t="s">
        <v>145</v>
      </c>
      <c r="L114" s="40"/>
      <c r="M114" s="186" t="s">
        <v>19</v>
      </c>
      <c r="N114" s="187" t="s">
        <v>44</v>
      </c>
      <c r="O114" s="65"/>
      <c r="P114" s="188">
        <f>O114*H114</f>
        <v>0</v>
      </c>
      <c r="Q114" s="188">
        <v>0</v>
      </c>
      <c r="R114" s="188">
        <f>Q114*H114</f>
        <v>0</v>
      </c>
      <c r="S114" s="188">
        <v>0</v>
      </c>
      <c r="T114" s="189">
        <f>S114*H114</f>
        <v>0</v>
      </c>
      <c r="U114" s="35"/>
      <c r="V114" s="35"/>
      <c r="W114" s="35"/>
      <c r="X114" s="35"/>
      <c r="Y114" s="35"/>
      <c r="Z114" s="35"/>
      <c r="AA114" s="35"/>
      <c r="AB114" s="35"/>
      <c r="AC114" s="35"/>
      <c r="AD114" s="35"/>
      <c r="AE114" s="35"/>
      <c r="AR114" s="190" t="s">
        <v>1685</v>
      </c>
      <c r="AT114" s="190" t="s">
        <v>141</v>
      </c>
      <c r="AU114" s="190" t="s">
        <v>82</v>
      </c>
      <c r="AY114" s="18" t="s">
        <v>139</v>
      </c>
      <c r="BE114" s="191">
        <f>IF(N114="základní",J114,0)</f>
        <v>0</v>
      </c>
      <c r="BF114" s="191">
        <f>IF(N114="snížená",J114,0)</f>
        <v>0</v>
      </c>
      <c r="BG114" s="191">
        <f>IF(N114="zákl. přenesená",J114,0)</f>
        <v>0</v>
      </c>
      <c r="BH114" s="191">
        <f>IF(N114="sníž. přenesená",J114,0)</f>
        <v>0</v>
      </c>
      <c r="BI114" s="191">
        <f>IF(N114="nulová",J114,0)</f>
        <v>0</v>
      </c>
      <c r="BJ114" s="18" t="s">
        <v>80</v>
      </c>
      <c r="BK114" s="191">
        <f>ROUND(I114*H114,2)</f>
        <v>0</v>
      </c>
      <c r="BL114" s="18" t="s">
        <v>1685</v>
      </c>
      <c r="BM114" s="190" t="s">
        <v>1704</v>
      </c>
    </row>
    <row r="115" spans="1:65" s="2" customFormat="1" ht="11.25">
      <c r="A115" s="35"/>
      <c r="B115" s="36"/>
      <c r="C115" s="37"/>
      <c r="D115" s="192" t="s">
        <v>148</v>
      </c>
      <c r="E115" s="37"/>
      <c r="F115" s="193" t="s">
        <v>1703</v>
      </c>
      <c r="G115" s="37"/>
      <c r="H115" s="37"/>
      <c r="I115" s="194"/>
      <c r="J115" s="37"/>
      <c r="K115" s="37"/>
      <c r="L115" s="40"/>
      <c r="M115" s="195"/>
      <c r="N115" s="196"/>
      <c r="O115" s="65"/>
      <c r="P115" s="65"/>
      <c r="Q115" s="65"/>
      <c r="R115" s="65"/>
      <c r="S115" s="65"/>
      <c r="T115" s="66"/>
      <c r="U115" s="35"/>
      <c r="V115" s="35"/>
      <c r="W115" s="35"/>
      <c r="X115" s="35"/>
      <c r="Y115" s="35"/>
      <c r="Z115" s="35"/>
      <c r="AA115" s="35"/>
      <c r="AB115" s="35"/>
      <c r="AC115" s="35"/>
      <c r="AD115" s="35"/>
      <c r="AE115" s="35"/>
      <c r="AT115" s="18" t="s">
        <v>148</v>
      </c>
      <c r="AU115" s="18" t="s">
        <v>82</v>
      </c>
    </row>
    <row r="116" spans="1:65" s="2" customFormat="1" ht="11.25">
      <c r="A116" s="35"/>
      <c r="B116" s="36"/>
      <c r="C116" s="37"/>
      <c r="D116" s="197" t="s">
        <v>150</v>
      </c>
      <c r="E116" s="37"/>
      <c r="F116" s="198" t="s">
        <v>1705</v>
      </c>
      <c r="G116" s="37"/>
      <c r="H116" s="37"/>
      <c r="I116" s="194"/>
      <c r="J116" s="37"/>
      <c r="K116" s="37"/>
      <c r="L116" s="40"/>
      <c r="M116" s="195"/>
      <c r="N116" s="196"/>
      <c r="O116" s="65"/>
      <c r="P116" s="65"/>
      <c r="Q116" s="65"/>
      <c r="R116" s="65"/>
      <c r="S116" s="65"/>
      <c r="T116" s="66"/>
      <c r="U116" s="35"/>
      <c r="V116" s="35"/>
      <c r="W116" s="35"/>
      <c r="X116" s="35"/>
      <c r="Y116" s="35"/>
      <c r="Z116" s="35"/>
      <c r="AA116" s="35"/>
      <c r="AB116" s="35"/>
      <c r="AC116" s="35"/>
      <c r="AD116" s="35"/>
      <c r="AE116" s="35"/>
      <c r="AT116" s="18" t="s">
        <v>150</v>
      </c>
      <c r="AU116" s="18" t="s">
        <v>82</v>
      </c>
    </row>
    <row r="117" spans="1:65" s="2" customFormat="1" ht="39">
      <c r="A117" s="35"/>
      <c r="B117" s="36"/>
      <c r="C117" s="37"/>
      <c r="D117" s="192" t="s">
        <v>987</v>
      </c>
      <c r="E117" s="37"/>
      <c r="F117" s="241" t="s">
        <v>1706</v>
      </c>
      <c r="G117" s="37"/>
      <c r="H117" s="37"/>
      <c r="I117" s="194"/>
      <c r="J117" s="37"/>
      <c r="K117" s="37"/>
      <c r="L117" s="40"/>
      <c r="M117" s="195"/>
      <c r="N117" s="196"/>
      <c r="O117" s="65"/>
      <c r="P117" s="65"/>
      <c r="Q117" s="65"/>
      <c r="R117" s="65"/>
      <c r="S117" s="65"/>
      <c r="T117" s="66"/>
      <c r="U117" s="35"/>
      <c r="V117" s="35"/>
      <c r="W117" s="35"/>
      <c r="X117" s="35"/>
      <c r="Y117" s="35"/>
      <c r="Z117" s="35"/>
      <c r="AA117" s="35"/>
      <c r="AB117" s="35"/>
      <c r="AC117" s="35"/>
      <c r="AD117" s="35"/>
      <c r="AE117" s="35"/>
      <c r="AT117" s="18" t="s">
        <v>987</v>
      </c>
      <c r="AU117" s="18" t="s">
        <v>82</v>
      </c>
    </row>
    <row r="118" spans="1:65" s="13" customFormat="1" ht="11.25">
      <c r="B118" s="199"/>
      <c r="C118" s="200"/>
      <c r="D118" s="192" t="s">
        <v>152</v>
      </c>
      <c r="E118" s="201" t="s">
        <v>19</v>
      </c>
      <c r="F118" s="202" t="s">
        <v>1701</v>
      </c>
      <c r="G118" s="200"/>
      <c r="H118" s="201" t="s">
        <v>19</v>
      </c>
      <c r="I118" s="203"/>
      <c r="J118" s="200"/>
      <c r="K118" s="200"/>
      <c r="L118" s="204"/>
      <c r="M118" s="205"/>
      <c r="N118" s="206"/>
      <c r="O118" s="206"/>
      <c r="P118" s="206"/>
      <c r="Q118" s="206"/>
      <c r="R118" s="206"/>
      <c r="S118" s="206"/>
      <c r="T118" s="207"/>
      <c r="AT118" s="208" t="s">
        <v>152</v>
      </c>
      <c r="AU118" s="208" t="s">
        <v>82</v>
      </c>
      <c r="AV118" s="13" t="s">
        <v>80</v>
      </c>
      <c r="AW118" s="13" t="s">
        <v>35</v>
      </c>
      <c r="AX118" s="13" t="s">
        <v>73</v>
      </c>
      <c r="AY118" s="208" t="s">
        <v>139</v>
      </c>
    </row>
    <row r="119" spans="1:65" s="14" customFormat="1" ht="11.25">
      <c r="B119" s="209"/>
      <c r="C119" s="210"/>
      <c r="D119" s="192" t="s">
        <v>152</v>
      </c>
      <c r="E119" s="211" t="s">
        <v>19</v>
      </c>
      <c r="F119" s="212" t="s">
        <v>82</v>
      </c>
      <c r="G119" s="210"/>
      <c r="H119" s="213">
        <v>2</v>
      </c>
      <c r="I119" s="214"/>
      <c r="J119" s="210"/>
      <c r="K119" s="210"/>
      <c r="L119" s="215"/>
      <c r="M119" s="216"/>
      <c r="N119" s="217"/>
      <c r="O119" s="217"/>
      <c r="P119" s="217"/>
      <c r="Q119" s="217"/>
      <c r="R119" s="217"/>
      <c r="S119" s="217"/>
      <c r="T119" s="218"/>
      <c r="AT119" s="219" t="s">
        <v>152</v>
      </c>
      <c r="AU119" s="219" t="s">
        <v>82</v>
      </c>
      <c r="AV119" s="14" t="s">
        <v>82</v>
      </c>
      <c r="AW119" s="14" t="s">
        <v>35</v>
      </c>
      <c r="AX119" s="14" t="s">
        <v>73</v>
      </c>
      <c r="AY119" s="219" t="s">
        <v>139</v>
      </c>
    </row>
    <row r="120" spans="1:65" s="15" customFormat="1" ht="11.25">
      <c r="B120" s="220"/>
      <c r="C120" s="221"/>
      <c r="D120" s="192" t="s">
        <v>152</v>
      </c>
      <c r="E120" s="222" t="s">
        <v>19</v>
      </c>
      <c r="F120" s="223" t="s">
        <v>155</v>
      </c>
      <c r="G120" s="221"/>
      <c r="H120" s="224">
        <v>2</v>
      </c>
      <c r="I120" s="225"/>
      <c r="J120" s="221"/>
      <c r="K120" s="221"/>
      <c r="L120" s="226"/>
      <c r="M120" s="227"/>
      <c r="N120" s="228"/>
      <c r="O120" s="228"/>
      <c r="P120" s="228"/>
      <c r="Q120" s="228"/>
      <c r="R120" s="228"/>
      <c r="S120" s="228"/>
      <c r="T120" s="229"/>
      <c r="AT120" s="230" t="s">
        <v>152</v>
      </c>
      <c r="AU120" s="230" t="s">
        <v>82</v>
      </c>
      <c r="AV120" s="15" t="s">
        <v>146</v>
      </c>
      <c r="AW120" s="15" t="s">
        <v>35</v>
      </c>
      <c r="AX120" s="15" t="s">
        <v>80</v>
      </c>
      <c r="AY120" s="230" t="s">
        <v>139</v>
      </c>
    </row>
    <row r="121" spans="1:65" s="2" customFormat="1" ht="16.5" customHeight="1">
      <c r="A121" s="35"/>
      <c r="B121" s="36"/>
      <c r="C121" s="179" t="s">
        <v>189</v>
      </c>
      <c r="D121" s="179" t="s">
        <v>141</v>
      </c>
      <c r="E121" s="180" t="s">
        <v>1707</v>
      </c>
      <c r="F121" s="181" t="s">
        <v>1703</v>
      </c>
      <c r="G121" s="182" t="s">
        <v>1684</v>
      </c>
      <c r="H121" s="183">
        <v>4</v>
      </c>
      <c r="I121" s="184"/>
      <c r="J121" s="185">
        <f>ROUND(I121*H121,2)</f>
        <v>0</v>
      </c>
      <c r="K121" s="181" t="s">
        <v>319</v>
      </c>
      <c r="L121" s="40"/>
      <c r="M121" s="186" t="s">
        <v>19</v>
      </c>
      <c r="N121" s="187" t="s">
        <v>44</v>
      </c>
      <c r="O121" s="65"/>
      <c r="P121" s="188">
        <f>O121*H121</f>
        <v>0</v>
      </c>
      <c r="Q121" s="188">
        <v>0</v>
      </c>
      <c r="R121" s="188">
        <f>Q121*H121</f>
        <v>0</v>
      </c>
      <c r="S121" s="188">
        <v>0</v>
      </c>
      <c r="T121" s="189">
        <f>S121*H121</f>
        <v>0</v>
      </c>
      <c r="U121" s="35"/>
      <c r="V121" s="35"/>
      <c r="W121" s="35"/>
      <c r="X121" s="35"/>
      <c r="Y121" s="35"/>
      <c r="Z121" s="35"/>
      <c r="AA121" s="35"/>
      <c r="AB121" s="35"/>
      <c r="AC121" s="35"/>
      <c r="AD121" s="35"/>
      <c r="AE121" s="35"/>
      <c r="AR121" s="190" t="s">
        <v>1685</v>
      </c>
      <c r="AT121" s="190" t="s">
        <v>141</v>
      </c>
      <c r="AU121" s="190" t="s">
        <v>82</v>
      </c>
      <c r="AY121" s="18" t="s">
        <v>139</v>
      </c>
      <c r="BE121" s="191">
        <f>IF(N121="základní",J121,0)</f>
        <v>0</v>
      </c>
      <c r="BF121" s="191">
        <f>IF(N121="snížená",J121,0)</f>
        <v>0</v>
      </c>
      <c r="BG121" s="191">
        <f>IF(N121="zákl. přenesená",J121,0)</f>
        <v>0</v>
      </c>
      <c r="BH121" s="191">
        <f>IF(N121="sníž. přenesená",J121,0)</f>
        <v>0</v>
      </c>
      <c r="BI121" s="191">
        <f>IF(N121="nulová",J121,0)</f>
        <v>0</v>
      </c>
      <c r="BJ121" s="18" t="s">
        <v>80</v>
      </c>
      <c r="BK121" s="191">
        <f>ROUND(I121*H121,2)</f>
        <v>0</v>
      </c>
      <c r="BL121" s="18" t="s">
        <v>1685</v>
      </c>
      <c r="BM121" s="190" t="s">
        <v>1708</v>
      </c>
    </row>
    <row r="122" spans="1:65" s="2" customFormat="1" ht="11.25">
      <c r="A122" s="35"/>
      <c r="B122" s="36"/>
      <c r="C122" s="37"/>
      <c r="D122" s="192" t="s">
        <v>148</v>
      </c>
      <c r="E122" s="37"/>
      <c r="F122" s="193" t="s">
        <v>1703</v>
      </c>
      <c r="G122" s="37"/>
      <c r="H122" s="37"/>
      <c r="I122" s="194"/>
      <c r="J122" s="37"/>
      <c r="K122" s="37"/>
      <c r="L122" s="40"/>
      <c r="M122" s="195"/>
      <c r="N122" s="196"/>
      <c r="O122" s="65"/>
      <c r="P122" s="65"/>
      <c r="Q122" s="65"/>
      <c r="R122" s="65"/>
      <c r="S122" s="65"/>
      <c r="T122" s="66"/>
      <c r="U122" s="35"/>
      <c r="V122" s="35"/>
      <c r="W122" s="35"/>
      <c r="X122" s="35"/>
      <c r="Y122" s="35"/>
      <c r="Z122" s="35"/>
      <c r="AA122" s="35"/>
      <c r="AB122" s="35"/>
      <c r="AC122" s="35"/>
      <c r="AD122" s="35"/>
      <c r="AE122" s="35"/>
      <c r="AT122" s="18" t="s">
        <v>148</v>
      </c>
      <c r="AU122" s="18" t="s">
        <v>82</v>
      </c>
    </row>
    <row r="123" spans="1:65" s="2" customFormat="1" ht="48.75">
      <c r="A123" s="35"/>
      <c r="B123" s="36"/>
      <c r="C123" s="37"/>
      <c r="D123" s="192" t="s">
        <v>987</v>
      </c>
      <c r="E123" s="37"/>
      <c r="F123" s="241" t="s">
        <v>1709</v>
      </c>
      <c r="G123" s="37"/>
      <c r="H123" s="37"/>
      <c r="I123" s="194"/>
      <c r="J123" s="37"/>
      <c r="K123" s="37"/>
      <c r="L123" s="40"/>
      <c r="M123" s="195"/>
      <c r="N123" s="196"/>
      <c r="O123" s="65"/>
      <c r="P123" s="65"/>
      <c r="Q123" s="65"/>
      <c r="R123" s="65"/>
      <c r="S123" s="65"/>
      <c r="T123" s="66"/>
      <c r="U123" s="35"/>
      <c r="V123" s="35"/>
      <c r="W123" s="35"/>
      <c r="X123" s="35"/>
      <c r="Y123" s="35"/>
      <c r="Z123" s="35"/>
      <c r="AA123" s="35"/>
      <c r="AB123" s="35"/>
      <c r="AC123" s="35"/>
      <c r="AD123" s="35"/>
      <c r="AE123" s="35"/>
      <c r="AT123" s="18" t="s">
        <v>987</v>
      </c>
      <c r="AU123" s="18" t="s">
        <v>82</v>
      </c>
    </row>
    <row r="124" spans="1:65" s="13" customFormat="1" ht="11.25">
      <c r="B124" s="199"/>
      <c r="C124" s="200"/>
      <c r="D124" s="192" t="s">
        <v>152</v>
      </c>
      <c r="E124" s="201" t="s">
        <v>19</v>
      </c>
      <c r="F124" s="202" t="s">
        <v>1701</v>
      </c>
      <c r="G124" s="200"/>
      <c r="H124" s="201" t="s">
        <v>19</v>
      </c>
      <c r="I124" s="203"/>
      <c r="J124" s="200"/>
      <c r="K124" s="200"/>
      <c r="L124" s="204"/>
      <c r="M124" s="205"/>
      <c r="N124" s="206"/>
      <c r="O124" s="206"/>
      <c r="P124" s="206"/>
      <c r="Q124" s="206"/>
      <c r="R124" s="206"/>
      <c r="S124" s="206"/>
      <c r="T124" s="207"/>
      <c r="AT124" s="208" t="s">
        <v>152</v>
      </c>
      <c r="AU124" s="208" t="s">
        <v>82</v>
      </c>
      <c r="AV124" s="13" t="s">
        <v>80</v>
      </c>
      <c r="AW124" s="13" t="s">
        <v>35</v>
      </c>
      <c r="AX124" s="13" t="s">
        <v>73</v>
      </c>
      <c r="AY124" s="208" t="s">
        <v>139</v>
      </c>
    </row>
    <row r="125" spans="1:65" s="14" customFormat="1" ht="11.25">
      <c r="B125" s="209"/>
      <c r="C125" s="210"/>
      <c r="D125" s="192" t="s">
        <v>152</v>
      </c>
      <c r="E125" s="211" t="s">
        <v>19</v>
      </c>
      <c r="F125" s="212" t="s">
        <v>1710</v>
      </c>
      <c r="G125" s="210"/>
      <c r="H125" s="213">
        <v>2</v>
      </c>
      <c r="I125" s="214"/>
      <c r="J125" s="210"/>
      <c r="K125" s="210"/>
      <c r="L125" s="215"/>
      <c r="M125" s="216"/>
      <c r="N125" s="217"/>
      <c r="O125" s="217"/>
      <c r="P125" s="217"/>
      <c r="Q125" s="217"/>
      <c r="R125" s="217"/>
      <c r="S125" s="217"/>
      <c r="T125" s="218"/>
      <c r="AT125" s="219" t="s">
        <v>152</v>
      </c>
      <c r="AU125" s="219" t="s">
        <v>82</v>
      </c>
      <c r="AV125" s="14" t="s">
        <v>82</v>
      </c>
      <c r="AW125" s="14" t="s">
        <v>35</v>
      </c>
      <c r="AX125" s="14" t="s">
        <v>73</v>
      </c>
      <c r="AY125" s="219" t="s">
        <v>139</v>
      </c>
    </row>
    <row r="126" spans="1:65" s="14" customFormat="1" ht="11.25">
      <c r="B126" s="209"/>
      <c r="C126" s="210"/>
      <c r="D126" s="192" t="s">
        <v>152</v>
      </c>
      <c r="E126" s="211" t="s">
        <v>19</v>
      </c>
      <c r="F126" s="212" t="s">
        <v>1711</v>
      </c>
      <c r="G126" s="210"/>
      <c r="H126" s="213">
        <v>2</v>
      </c>
      <c r="I126" s="214"/>
      <c r="J126" s="210"/>
      <c r="K126" s="210"/>
      <c r="L126" s="215"/>
      <c r="M126" s="216"/>
      <c r="N126" s="217"/>
      <c r="O126" s="217"/>
      <c r="P126" s="217"/>
      <c r="Q126" s="217"/>
      <c r="R126" s="217"/>
      <c r="S126" s="217"/>
      <c r="T126" s="218"/>
      <c r="AT126" s="219" t="s">
        <v>152</v>
      </c>
      <c r="AU126" s="219" t="s">
        <v>82</v>
      </c>
      <c r="AV126" s="14" t="s">
        <v>82</v>
      </c>
      <c r="AW126" s="14" t="s">
        <v>35</v>
      </c>
      <c r="AX126" s="14" t="s">
        <v>73</v>
      </c>
      <c r="AY126" s="219" t="s">
        <v>139</v>
      </c>
    </row>
    <row r="127" spans="1:65" s="15" customFormat="1" ht="11.25">
      <c r="B127" s="220"/>
      <c r="C127" s="221"/>
      <c r="D127" s="192" t="s">
        <v>152</v>
      </c>
      <c r="E127" s="222" t="s">
        <v>19</v>
      </c>
      <c r="F127" s="223" t="s">
        <v>155</v>
      </c>
      <c r="G127" s="221"/>
      <c r="H127" s="224">
        <v>4</v>
      </c>
      <c r="I127" s="225"/>
      <c r="J127" s="221"/>
      <c r="K127" s="221"/>
      <c r="L127" s="226"/>
      <c r="M127" s="227"/>
      <c r="N127" s="228"/>
      <c r="O127" s="228"/>
      <c r="P127" s="228"/>
      <c r="Q127" s="228"/>
      <c r="R127" s="228"/>
      <c r="S127" s="228"/>
      <c r="T127" s="229"/>
      <c r="AT127" s="230" t="s">
        <v>152</v>
      </c>
      <c r="AU127" s="230" t="s">
        <v>82</v>
      </c>
      <c r="AV127" s="15" t="s">
        <v>146</v>
      </c>
      <c r="AW127" s="15" t="s">
        <v>35</v>
      </c>
      <c r="AX127" s="15" t="s">
        <v>80</v>
      </c>
      <c r="AY127" s="230" t="s">
        <v>139</v>
      </c>
    </row>
    <row r="128" spans="1:65" s="2" customFormat="1" ht="16.5" customHeight="1">
      <c r="A128" s="35"/>
      <c r="B128" s="36"/>
      <c r="C128" s="179" t="s">
        <v>179</v>
      </c>
      <c r="D128" s="179" t="s">
        <v>141</v>
      </c>
      <c r="E128" s="180" t="s">
        <v>1712</v>
      </c>
      <c r="F128" s="181" t="s">
        <v>1703</v>
      </c>
      <c r="G128" s="182" t="s">
        <v>1684</v>
      </c>
      <c r="H128" s="183">
        <v>1</v>
      </c>
      <c r="I128" s="184"/>
      <c r="J128" s="185">
        <f>ROUND(I128*H128,2)</f>
        <v>0</v>
      </c>
      <c r="K128" s="181" t="s">
        <v>319</v>
      </c>
      <c r="L128" s="40"/>
      <c r="M128" s="186" t="s">
        <v>19</v>
      </c>
      <c r="N128" s="187" t="s">
        <v>44</v>
      </c>
      <c r="O128" s="65"/>
      <c r="P128" s="188">
        <f>O128*H128</f>
        <v>0</v>
      </c>
      <c r="Q128" s="188">
        <v>0</v>
      </c>
      <c r="R128" s="188">
        <f>Q128*H128</f>
        <v>0</v>
      </c>
      <c r="S128" s="188">
        <v>0</v>
      </c>
      <c r="T128" s="189">
        <f>S128*H128</f>
        <v>0</v>
      </c>
      <c r="U128" s="35"/>
      <c r="V128" s="35"/>
      <c r="W128" s="35"/>
      <c r="X128" s="35"/>
      <c r="Y128" s="35"/>
      <c r="Z128" s="35"/>
      <c r="AA128" s="35"/>
      <c r="AB128" s="35"/>
      <c r="AC128" s="35"/>
      <c r="AD128" s="35"/>
      <c r="AE128" s="35"/>
      <c r="AR128" s="190" t="s">
        <v>1685</v>
      </c>
      <c r="AT128" s="190" t="s">
        <v>141</v>
      </c>
      <c r="AU128" s="190" t="s">
        <v>82</v>
      </c>
      <c r="AY128" s="18" t="s">
        <v>139</v>
      </c>
      <c r="BE128" s="191">
        <f>IF(N128="základní",J128,0)</f>
        <v>0</v>
      </c>
      <c r="BF128" s="191">
        <f>IF(N128="snížená",J128,0)</f>
        <v>0</v>
      </c>
      <c r="BG128" s="191">
        <f>IF(N128="zákl. přenesená",J128,0)</f>
        <v>0</v>
      </c>
      <c r="BH128" s="191">
        <f>IF(N128="sníž. přenesená",J128,0)</f>
        <v>0</v>
      </c>
      <c r="BI128" s="191">
        <f>IF(N128="nulová",J128,0)</f>
        <v>0</v>
      </c>
      <c r="BJ128" s="18" t="s">
        <v>80</v>
      </c>
      <c r="BK128" s="191">
        <f>ROUND(I128*H128,2)</f>
        <v>0</v>
      </c>
      <c r="BL128" s="18" t="s">
        <v>1685</v>
      </c>
      <c r="BM128" s="190" t="s">
        <v>1713</v>
      </c>
    </row>
    <row r="129" spans="1:65" s="2" customFormat="1" ht="11.25">
      <c r="A129" s="35"/>
      <c r="B129" s="36"/>
      <c r="C129" s="37"/>
      <c r="D129" s="192" t="s">
        <v>148</v>
      </c>
      <c r="E129" s="37"/>
      <c r="F129" s="193" t="s">
        <v>1703</v>
      </c>
      <c r="G129" s="37"/>
      <c r="H129" s="37"/>
      <c r="I129" s="194"/>
      <c r="J129" s="37"/>
      <c r="K129" s="37"/>
      <c r="L129" s="40"/>
      <c r="M129" s="195"/>
      <c r="N129" s="196"/>
      <c r="O129" s="65"/>
      <c r="P129" s="65"/>
      <c r="Q129" s="65"/>
      <c r="R129" s="65"/>
      <c r="S129" s="65"/>
      <c r="T129" s="66"/>
      <c r="U129" s="35"/>
      <c r="V129" s="35"/>
      <c r="W129" s="35"/>
      <c r="X129" s="35"/>
      <c r="Y129" s="35"/>
      <c r="Z129" s="35"/>
      <c r="AA129" s="35"/>
      <c r="AB129" s="35"/>
      <c r="AC129" s="35"/>
      <c r="AD129" s="35"/>
      <c r="AE129" s="35"/>
      <c r="AT129" s="18" t="s">
        <v>148</v>
      </c>
      <c r="AU129" s="18" t="s">
        <v>82</v>
      </c>
    </row>
    <row r="130" spans="1:65" s="2" customFormat="1" ht="39">
      <c r="A130" s="35"/>
      <c r="B130" s="36"/>
      <c r="C130" s="37"/>
      <c r="D130" s="192" t="s">
        <v>987</v>
      </c>
      <c r="E130" s="37"/>
      <c r="F130" s="241" t="s">
        <v>1714</v>
      </c>
      <c r="G130" s="37"/>
      <c r="H130" s="37"/>
      <c r="I130" s="194"/>
      <c r="J130" s="37"/>
      <c r="K130" s="37"/>
      <c r="L130" s="40"/>
      <c r="M130" s="195"/>
      <c r="N130" s="196"/>
      <c r="O130" s="65"/>
      <c r="P130" s="65"/>
      <c r="Q130" s="65"/>
      <c r="R130" s="65"/>
      <c r="S130" s="65"/>
      <c r="T130" s="66"/>
      <c r="U130" s="35"/>
      <c r="V130" s="35"/>
      <c r="W130" s="35"/>
      <c r="X130" s="35"/>
      <c r="Y130" s="35"/>
      <c r="Z130" s="35"/>
      <c r="AA130" s="35"/>
      <c r="AB130" s="35"/>
      <c r="AC130" s="35"/>
      <c r="AD130" s="35"/>
      <c r="AE130" s="35"/>
      <c r="AT130" s="18" t="s">
        <v>987</v>
      </c>
      <c r="AU130" s="18" t="s">
        <v>82</v>
      </c>
    </row>
    <row r="131" spans="1:65" s="13" customFormat="1" ht="11.25">
      <c r="B131" s="199"/>
      <c r="C131" s="200"/>
      <c r="D131" s="192" t="s">
        <v>152</v>
      </c>
      <c r="E131" s="201" t="s">
        <v>19</v>
      </c>
      <c r="F131" s="202" t="s">
        <v>1715</v>
      </c>
      <c r="G131" s="200"/>
      <c r="H131" s="201" t="s">
        <v>19</v>
      </c>
      <c r="I131" s="203"/>
      <c r="J131" s="200"/>
      <c r="K131" s="200"/>
      <c r="L131" s="204"/>
      <c r="M131" s="205"/>
      <c r="N131" s="206"/>
      <c r="O131" s="206"/>
      <c r="P131" s="206"/>
      <c r="Q131" s="206"/>
      <c r="R131" s="206"/>
      <c r="S131" s="206"/>
      <c r="T131" s="207"/>
      <c r="AT131" s="208" t="s">
        <v>152</v>
      </c>
      <c r="AU131" s="208" t="s">
        <v>82</v>
      </c>
      <c r="AV131" s="13" t="s">
        <v>80</v>
      </c>
      <c r="AW131" s="13" t="s">
        <v>35</v>
      </c>
      <c r="AX131" s="13" t="s">
        <v>73</v>
      </c>
      <c r="AY131" s="208" t="s">
        <v>139</v>
      </c>
    </row>
    <row r="132" spans="1:65" s="14" customFormat="1" ht="11.25">
      <c r="B132" s="209"/>
      <c r="C132" s="210"/>
      <c r="D132" s="192" t="s">
        <v>152</v>
      </c>
      <c r="E132" s="211" t="s">
        <v>19</v>
      </c>
      <c r="F132" s="212" t="s">
        <v>80</v>
      </c>
      <c r="G132" s="210"/>
      <c r="H132" s="213">
        <v>1</v>
      </c>
      <c r="I132" s="214"/>
      <c r="J132" s="210"/>
      <c r="K132" s="210"/>
      <c r="L132" s="215"/>
      <c r="M132" s="216"/>
      <c r="N132" s="217"/>
      <c r="O132" s="217"/>
      <c r="P132" s="217"/>
      <c r="Q132" s="217"/>
      <c r="R132" s="217"/>
      <c r="S132" s="217"/>
      <c r="T132" s="218"/>
      <c r="AT132" s="219" t="s">
        <v>152</v>
      </c>
      <c r="AU132" s="219" t="s">
        <v>82</v>
      </c>
      <c r="AV132" s="14" t="s">
        <v>82</v>
      </c>
      <c r="AW132" s="14" t="s">
        <v>35</v>
      </c>
      <c r="AX132" s="14" t="s">
        <v>73</v>
      </c>
      <c r="AY132" s="219" t="s">
        <v>139</v>
      </c>
    </row>
    <row r="133" spans="1:65" s="15" customFormat="1" ht="11.25">
      <c r="B133" s="220"/>
      <c r="C133" s="221"/>
      <c r="D133" s="192" t="s">
        <v>152</v>
      </c>
      <c r="E133" s="222" t="s">
        <v>19</v>
      </c>
      <c r="F133" s="223" t="s">
        <v>155</v>
      </c>
      <c r="G133" s="221"/>
      <c r="H133" s="224">
        <v>1</v>
      </c>
      <c r="I133" s="225"/>
      <c r="J133" s="221"/>
      <c r="K133" s="221"/>
      <c r="L133" s="226"/>
      <c r="M133" s="227"/>
      <c r="N133" s="228"/>
      <c r="O133" s="228"/>
      <c r="P133" s="228"/>
      <c r="Q133" s="228"/>
      <c r="R133" s="228"/>
      <c r="S133" s="228"/>
      <c r="T133" s="229"/>
      <c r="AT133" s="230" t="s">
        <v>152</v>
      </c>
      <c r="AU133" s="230" t="s">
        <v>82</v>
      </c>
      <c r="AV133" s="15" t="s">
        <v>146</v>
      </c>
      <c r="AW133" s="15" t="s">
        <v>35</v>
      </c>
      <c r="AX133" s="15" t="s">
        <v>80</v>
      </c>
      <c r="AY133" s="230" t="s">
        <v>139</v>
      </c>
    </row>
    <row r="134" spans="1:65" s="2" customFormat="1" ht="16.5" customHeight="1">
      <c r="A134" s="35"/>
      <c r="B134" s="36"/>
      <c r="C134" s="179" t="s">
        <v>210</v>
      </c>
      <c r="D134" s="179" t="s">
        <v>141</v>
      </c>
      <c r="E134" s="180" t="s">
        <v>1716</v>
      </c>
      <c r="F134" s="181" t="s">
        <v>1717</v>
      </c>
      <c r="G134" s="182" t="s">
        <v>1684</v>
      </c>
      <c r="H134" s="183">
        <v>1</v>
      </c>
      <c r="I134" s="184"/>
      <c r="J134" s="185">
        <f>ROUND(I134*H134,2)</f>
        <v>0</v>
      </c>
      <c r="K134" s="181" t="s">
        <v>145</v>
      </c>
      <c r="L134" s="40"/>
      <c r="M134" s="186" t="s">
        <v>19</v>
      </c>
      <c r="N134" s="187" t="s">
        <v>44</v>
      </c>
      <c r="O134" s="65"/>
      <c r="P134" s="188">
        <f>O134*H134</f>
        <v>0</v>
      </c>
      <c r="Q134" s="188">
        <v>0</v>
      </c>
      <c r="R134" s="188">
        <f>Q134*H134</f>
        <v>0</v>
      </c>
      <c r="S134" s="188">
        <v>0</v>
      </c>
      <c r="T134" s="189">
        <f>S134*H134</f>
        <v>0</v>
      </c>
      <c r="U134" s="35"/>
      <c r="V134" s="35"/>
      <c r="W134" s="35"/>
      <c r="X134" s="35"/>
      <c r="Y134" s="35"/>
      <c r="Z134" s="35"/>
      <c r="AA134" s="35"/>
      <c r="AB134" s="35"/>
      <c r="AC134" s="35"/>
      <c r="AD134" s="35"/>
      <c r="AE134" s="35"/>
      <c r="AR134" s="190" t="s">
        <v>1685</v>
      </c>
      <c r="AT134" s="190" t="s">
        <v>141</v>
      </c>
      <c r="AU134" s="190" t="s">
        <v>82</v>
      </c>
      <c r="AY134" s="18" t="s">
        <v>139</v>
      </c>
      <c r="BE134" s="191">
        <f>IF(N134="základní",J134,0)</f>
        <v>0</v>
      </c>
      <c r="BF134" s="191">
        <f>IF(N134="snížená",J134,0)</f>
        <v>0</v>
      </c>
      <c r="BG134" s="191">
        <f>IF(N134="zákl. přenesená",J134,0)</f>
        <v>0</v>
      </c>
      <c r="BH134" s="191">
        <f>IF(N134="sníž. přenesená",J134,0)</f>
        <v>0</v>
      </c>
      <c r="BI134" s="191">
        <f>IF(N134="nulová",J134,0)</f>
        <v>0</v>
      </c>
      <c r="BJ134" s="18" t="s">
        <v>80</v>
      </c>
      <c r="BK134" s="191">
        <f>ROUND(I134*H134,2)</f>
        <v>0</v>
      </c>
      <c r="BL134" s="18" t="s">
        <v>1685</v>
      </c>
      <c r="BM134" s="190" t="s">
        <v>1718</v>
      </c>
    </row>
    <row r="135" spans="1:65" s="2" customFormat="1" ht="11.25">
      <c r="A135" s="35"/>
      <c r="B135" s="36"/>
      <c r="C135" s="37"/>
      <c r="D135" s="192" t="s">
        <v>148</v>
      </c>
      <c r="E135" s="37"/>
      <c r="F135" s="193" t="s">
        <v>1717</v>
      </c>
      <c r="G135" s="37"/>
      <c r="H135" s="37"/>
      <c r="I135" s="194"/>
      <c r="J135" s="37"/>
      <c r="K135" s="37"/>
      <c r="L135" s="40"/>
      <c r="M135" s="195"/>
      <c r="N135" s="196"/>
      <c r="O135" s="65"/>
      <c r="P135" s="65"/>
      <c r="Q135" s="65"/>
      <c r="R135" s="65"/>
      <c r="S135" s="65"/>
      <c r="T135" s="66"/>
      <c r="U135" s="35"/>
      <c r="V135" s="35"/>
      <c r="W135" s="35"/>
      <c r="X135" s="35"/>
      <c r="Y135" s="35"/>
      <c r="Z135" s="35"/>
      <c r="AA135" s="35"/>
      <c r="AB135" s="35"/>
      <c r="AC135" s="35"/>
      <c r="AD135" s="35"/>
      <c r="AE135" s="35"/>
      <c r="AT135" s="18" t="s">
        <v>148</v>
      </c>
      <c r="AU135" s="18" t="s">
        <v>82</v>
      </c>
    </row>
    <row r="136" spans="1:65" s="2" customFormat="1" ht="11.25">
      <c r="A136" s="35"/>
      <c r="B136" s="36"/>
      <c r="C136" s="37"/>
      <c r="D136" s="197" t="s">
        <v>150</v>
      </c>
      <c r="E136" s="37"/>
      <c r="F136" s="198" t="s">
        <v>1719</v>
      </c>
      <c r="G136" s="37"/>
      <c r="H136" s="37"/>
      <c r="I136" s="194"/>
      <c r="J136" s="37"/>
      <c r="K136" s="37"/>
      <c r="L136" s="40"/>
      <c r="M136" s="195"/>
      <c r="N136" s="196"/>
      <c r="O136" s="65"/>
      <c r="P136" s="65"/>
      <c r="Q136" s="65"/>
      <c r="R136" s="65"/>
      <c r="S136" s="65"/>
      <c r="T136" s="66"/>
      <c r="U136" s="35"/>
      <c r="V136" s="35"/>
      <c r="W136" s="35"/>
      <c r="X136" s="35"/>
      <c r="Y136" s="35"/>
      <c r="Z136" s="35"/>
      <c r="AA136" s="35"/>
      <c r="AB136" s="35"/>
      <c r="AC136" s="35"/>
      <c r="AD136" s="35"/>
      <c r="AE136" s="35"/>
      <c r="AT136" s="18" t="s">
        <v>150</v>
      </c>
      <c r="AU136" s="18" t="s">
        <v>82</v>
      </c>
    </row>
    <row r="137" spans="1:65" s="2" customFormat="1" ht="19.5">
      <c r="A137" s="35"/>
      <c r="B137" s="36"/>
      <c r="C137" s="37"/>
      <c r="D137" s="192" t="s">
        <v>987</v>
      </c>
      <c r="E137" s="37"/>
      <c r="F137" s="241" t="s">
        <v>1720</v>
      </c>
      <c r="G137" s="37"/>
      <c r="H137" s="37"/>
      <c r="I137" s="194"/>
      <c r="J137" s="37"/>
      <c r="K137" s="37"/>
      <c r="L137" s="40"/>
      <c r="M137" s="195"/>
      <c r="N137" s="196"/>
      <c r="O137" s="65"/>
      <c r="P137" s="65"/>
      <c r="Q137" s="65"/>
      <c r="R137" s="65"/>
      <c r="S137" s="65"/>
      <c r="T137" s="66"/>
      <c r="U137" s="35"/>
      <c r="V137" s="35"/>
      <c r="W137" s="35"/>
      <c r="X137" s="35"/>
      <c r="Y137" s="35"/>
      <c r="Z137" s="35"/>
      <c r="AA137" s="35"/>
      <c r="AB137" s="35"/>
      <c r="AC137" s="35"/>
      <c r="AD137" s="35"/>
      <c r="AE137" s="35"/>
      <c r="AT137" s="18" t="s">
        <v>987</v>
      </c>
      <c r="AU137" s="18" t="s">
        <v>82</v>
      </c>
    </row>
    <row r="138" spans="1:65" s="13" customFormat="1" ht="11.25">
      <c r="B138" s="199"/>
      <c r="C138" s="200"/>
      <c r="D138" s="192" t="s">
        <v>152</v>
      </c>
      <c r="E138" s="201" t="s">
        <v>19</v>
      </c>
      <c r="F138" s="202" t="s">
        <v>1721</v>
      </c>
      <c r="G138" s="200"/>
      <c r="H138" s="201" t="s">
        <v>19</v>
      </c>
      <c r="I138" s="203"/>
      <c r="J138" s="200"/>
      <c r="K138" s="200"/>
      <c r="L138" s="204"/>
      <c r="M138" s="205"/>
      <c r="N138" s="206"/>
      <c r="O138" s="206"/>
      <c r="P138" s="206"/>
      <c r="Q138" s="206"/>
      <c r="R138" s="206"/>
      <c r="S138" s="206"/>
      <c r="T138" s="207"/>
      <c r="AT138" s="208" t="s">
        <v>152</v>
      </c>
      <c r="AU138" s="208" t="s">
        <v>82</v>
      </c>
      <c r="AV138" s="13" t="s">
        <v>80</v>
      </c>
      <c r="AW138" s="13" t="s">
        <v>35</v>
      </c>
      <c r="AX138" s="13" t="s">
        <v>73</v>
      </c>
      <c r="AY138" s="208" t="s">
        <v>139</v>
      </c>
    </row>
    <row r="139" spans="1:65" s="14" customFormat="1" ht="11.25">
      <c r="B139" s="209"/>
      <c r="C139" s="210"/>
      <c r="D139" s="192" t="s">
        <v>152</v>
      </c>
      <c r="E139" s="211" t="s">
        <v>19</v>
      </c>
      <c r="F139" s="212" t="s">
        <v>80</v>
      </c>
      <c r="G139" s="210"/>
      <c r="H139" s="213">
        <v>1</v>
      </c>
      <c r="I139" s="214"/>
      <c r="J139" s="210"/>
      <c r="K139" s="210"/>
      <c r="L139" s="215"/>
      <c r="M139" s="216"/>
      <c r="N139" s="217"/>
      <c r="O139" s="217"/>
      <c r="P139" s="217"/>
      <c r="Q139" s="217"/>
      <c r="R139" s="217"/>
      <c r="S139" s="217"/>
      <c r="T139" s="218"/>
      <c r="AT139" s="219" t="s">
        <v>152</v>
      </c>
      <c r="AU139" s="219" t="s">
        <v>82</v>
      </c>
      <c r="AV139" s="14" t="s">
        <v>82</v>
      </c>
      <c r="AW139" s="14" t="s">
        <v>35</v>
      </c>
      <c r="AX139" s="14" t="s">
        <v>73</v>
      </c>
      <c r="AY139" s="219" t="s">
        <v>139</v>
      </c>
    </row>
    <row r="140" spans="1:65" s="15" customFormat="1" ht="11.25">
      <c r="B140" s="220"/>
      <c r="C140" s="221"/>
      <c r="D140" s="192" t="s">
        <v>152</v>
      </c>
      <c r="E140" s="222" t="s">
        <v>19</v>
      </c>
      <c r="F140" s="223" t="s">
        <v>155</v>
      </c>
      <c r="G140" s="221"/>
      <c r="H140" s="224">
        <v>1</v>
      </c>
      <c r="I140" s="225"/>
      <c r="J140" s="221"/>
      <c r="K140" s="221"/>
      <c r="L140" s="226"/>
      <c r="M140" s="227"/>
      <c r="N140" s="228"/>
      <c r="O140" s="228"/>
      <c r="P140" s="228"/>
      <c r="Q140" s="228"/>
      <c r="R140" s="228"/>
      <c r="S140" s="228"/>
      <c r="T140" s="229"/>
      <c r="AT140" s="230" t="s">
        <v>152</v>
      </c>
      <c r="AU140" s="230" t="s">
        <v>82</v>
      </c>
      <c r="AV140" s="15" t="s">
        <v>146</v>
      </c>
      <c r="AW140" s="15" t="s">
        <v>35</v>
      </c>
      <c r="AX140" s="15" t="s">
        <v>80</v>
      </c>
      <c r="AY140" s="230" t="s">
        <v>139</v>
      </c>
    </row>
    <row r="141" spans="1:65" s="2" customFormat="1" ht="16.5" customHeight="1">
      <c r="A141" s="35"/>
      <c r="B141" s="36"/>
      <c r="C141" s="179" t="s">
        <v>219</v>
      </c>
      <c r="D141" s="179" t="s">
        <v>141</v>
      </c>
      <c r="E141" s="180" t="s">
        <v>1722</v>
      </c>
      <c r="F141" s="181" t="s">
        <v>1723</v>
      </c>
      <c r="G141" s="182" t="s">
        <v>1684</v>
      </c>
      <c r="H141" s="183">
        <v>1</v>
      </c>
      <c r="I141" s="184"/>
      <c r="J141" s="185">
        <f>ROUND(I141*H141,2)</f>
        <v>0</v>
      </c>
      <c r="K141" s="181" t="s">
        <v>319</v>
      </c>
      <c r="L141" s="40"/>
      <c r="M141" s="186" t="s">
        <v>19</v>
      </c>
      <c r="N141" s="187" t="s">
        <v>44</v>
      </c>
      <c r="O141" s="65"/>
      <c r="P141" s="188">
        <f>O141*H141</f>
        <v>0</v>
      </c>
      <c r="Q141" s="188">
        <v>0</v>
      </c>
      <c r="R141" s="188">
        <f>Q141*H141</f>
        <v>0</v>
      </c>
      <c r="S141" s="188">
        <v>0</v>
      </c>
      <c r="T141" s="189">
        <f>S141*H141</f>
        <v>0</v>
      </c>
      <c r="U141" s="35"/>
      <c r="V141" s="35"/>
      <c r="W141" s="35"/>
      <c r="X141" s="35"/>
      <c r="Y141" s="35"/>
      <c r="Z141" s="35"/>
      <c r="AA141" s="35"/>
      <c r="AB141" s="35"/>
      <c r="AC141" s="35"/>
      <c r="AD141" s="35"/>
      <c r="AE141" s="35"/>
      <c r="AR141" s="190" t="s">
        <v>1685</v>
      </c>
      <c r="AT141" s="190" t="s">
        <v>141</v>
      </c>
      <c r="AU141" s="190" t="s">
        <v>82</v>
      </c>
      <c r="AY141" s="18" t="s">
        <v>139</v>
      </c>
      <c r="BE141" s="191">
        <f>IF(N141="základní",J141,0)</f>
        <v>0</v>
      </c>
      <c r="BF141" s="191">
        <f>IF(N141="snížená",J141,0)</f>
        <v>0</v>
      </c>
      <c r="BG141" s="191">
        <f>IF(N141="zákl. přenesená",J141,0)</f>
        <v>0</v>
      </c>
      <c r="BH141" s="191">
        <f>IF(N141="sníž. přenesená",J141,0)</f>
        <v>0</v>
      </c>
      <c r="BI141" s="191">
        <f>IF(N141="nulová",J141,0)</f>
        <v>0</v>
      </c>
      <c r="BJ141" s="18" t="s">
        <v>80</v>
      </c>
      <c r="BK141" s="191">
        <f>ROUND(I141*H141,2)</f>
        <v>0</v>
      </c>
      <c r="BL141" s="18" t="s">
        <v>1685</v>
      </c>
      <c r="BM141" s="190" t="s">
        <v>1724</v>
      </c>
    </row>
    <row r="142" spans="1:65" s="2" customFormat="1" ht="11.25">
      <c r="A142" s="35"/>
      <c r="B142" s="36"/>
      <c r="C142" s="37"/>
      <c r="D142" s="192" t="s">
        <v>148</v>
      </c>
      <c r="E142" s="37"/>
      <c r="F142" s="193" t="s">
        <v>1725</v>
      </c>
      <c r="G142" s="37"/>
      <c r="H142" s="37"/>
      <c r="I142" s="194"/>
      <c r="J142" s="37"/>
      <c r="K142" s="37"/>
      <c r="L142" s="40"/>
      <c r="M142" s="195"/>
      <c r="N142" s="196"/>
      <c r="O142" s="65"/>
      <c r="P142" s="65"/>
      <c r="Q142" s="65"/>
      <c r="R142" s="65"/>
      <c r="S142" s="65"/>
      <c r="T142" s="66"/>
      <c r="U142" s="35"/>
      <c r="V142" s="35"/>
      <c r="W142" s="35"/>
      <c r="X142" s="35"/>
      <c r="Y142" s="35"/>
      <c r="Z142" s="35"/>
      <c r="AA142" s="35"/>
      <c r="AB142" s="35"/>
      <c r="AC142" s="35"/>
      <c r="AD142" s="35"/>
      <c r="AE142" s="35"/>
      <c r="AT142" s="18" t="s">
        <v>148</v>
      </c>
      <c r="AU142" s="18" t="s">
        <v>82</v>
      </c>
    </row>
    <row r="143" spans="1:65" s="2" customFormat="1" ht="19.5">
      <c r="A143" s="35"/>
      <c r="B143" s="36"/>
      <c r="C143" s="37"/>
      <c r="D143" s="192" t="s">
        <v>987</v>
      </c>
      <c r="E143" s="37"/>
      <c r="F143" s="241" t="s">
        <v>1726</v>
      </c>
      <c r="G143" s="37"/>
      <c r="H143" s="37"/>
      <c r="I143" s="194"/>
      <c r="J143" s="37"/>
      <c r="K143" s="37"/>
      <c r="L143" s="40"/>
      <c r="M143" s="195"/>
      <c r="N143" s="196"/>
      <c r="O143" s="65"/>
      <c r="P143" s="65"/>
      <c r="Q143" s="65"/>
      <c r="R143" s="65"/>
      <c r="S143" s="65"/>
      <c r="T143" s="66"/>
      <c r="U143" s="35"/>
      <c r="V143" s="35"/>
      <c r="W143" s="35"/>
      <c r="X143" s="35"/>
      <c r="Y143" s="35"/>
      <c r="Z143" s="35"/>
      <c r="AA143" s="35"/>
      <c r="AB143" s="35"/>
      <c r="AC143" s="35"/>
      <c r="AD143" s="35"/>
      <c r="AE143" s="35"/>
      <c r="AT143" s="18" t="s">
        <v>987</v>
      </c>
      <c r="AU143" s="18" t="s">
        <v>82</v>
      </c>
    </row>
    <row r="144" spans="1:65" s="13" customFormat="1" ht="11.25">
      <c r="B144" s="199"/>
      <c r="C144" s="200"/>
      <c r="D144" s="192" t="s">
        <v>152</v>
      </c>
      <c r="E144" s="201" t="s">
        <v>19</v>
      </c>
      <c r="F144" s="202" t="s">
        <v>1721</v>
      </c>
      <c r="G144" s="200"/>
      <c r="H144" s="201" t="s">
        <v>19</v>
      </c>
      <c r="I144" s="203"/>
      <c r="J144" s="200"/>
      <c r="K144" s="200"/>
      <c r="L144" s="204"/>
      <c r="M144" s="205"/>
      <c r="N144" s="206"/>
      <c r="O144" s="206"/>
      <c r="P144" s="206"/>
      <c r="Q144" s="206"/>
      <c r="R144" s="206"/>
      <c r="S144" s="206"/>
      <c r="T144" s="207"/>
      <c r="AT144" s="208" t="s">
        <v>152</v>
      </c>
      <c r="AU144" s="208" t="s">
        <v>82</v>
      </c>
      <c r="AV144" s="13" t="s">
        <v>80</v>
      </c>
      <c r="AW144" s="13" t="s">
        <v>35</v>
      </c>
      <c r="AX144" s="13" t="s">
        <v>73</v>
      </c>
      <c r="AY144" s="208" t="s">
        <v>139</v>
      </c>
    </row>
    <row r="145" spans="1:65" s="14" customFormat="1" ht="11.25">
      <c r="B145" s="209"/>
      <c r="C145" s="210"/>
      <c r="D145" s="192" t="s">
        <v>152</v>
      </c>
      <c r="E145" s="211" t="s">
        <v>19</v>
      </c>
      <c r="F145" s="212" t="s">
        <v>80</v>
      </c>
      <c r="G145" s="210"/>
      <c r="H145" s="213">
        <v>1</v>
      </c>
      <c r="I145" s="214"/>
      <c r="J145" s="210"/>
      <c r="K145" s="210"/>
      <c r="L145" s="215"/>
      <c r="M145" s="216"/>
      <c r="N145" s="217"/>
      <c r="O145" s="217"/>
      <c r="P145" s="217"/>
      <c r="Q145" s="217"/>
      <c r="R145" s="217"/>
      <c r="S145" s="217"/>
      <c r="T145" s="218"/>
      <c r="AT145" s="219" t="s">
        <v>152</v>
      </c>
      <c r="AU145" s="219" t="s">
        <v>82</v>
      </c>
      <c r="AV145" s="14" t="s">
        <v>82</v>
      </c>
      <c r="AW145" s="14" t="s">
        <v>35</v>
      </c>
      <c r="AX145" s="14" t="s">
        <v>73</v>
      </c>
      <c r="AY145" s="219" t="s">
        <v>139</v>
      </c>
    </row>
    <row r="146" spans="1:65" s="15" customFormat="1" ht="11.25">
      <c r="B146" s="220"/>
      <c r="C146" s="221"/>
      <c r="D146" s="192" t="s">
        <v>152</v>
      </c>
      <c r="E146" s="222" t="s">
        <v>19</v>
      </c>
      <c r="F146" s="223" t="s">
        <v>155</v>
      </c>
      <c r="G146" s="221"/>
      <c r="H146" s="224">
        <v>1</v>
      </c>
      <c r="I146" s="225"/>
      <c r="J146" s="221"/>
      <c r="K146" s="221"/>
      <c r="L146" s="226"/>
      <c r="M146" s="227"/>
      <c r="N146" s="228"/>
      <c r="O146" s="228"/>
      <c r="P146" s="228"/>
      <c r="Q146" s="228"/>
      <c r="R146" s="228"/>
      <c r="S146" s="228"/>
      <c r="T146" s="229"/>
      <c r="AT146" s="230" t="s">
        <v>152</v>
      </c>
      <c r="AU146" s="230" t="s">
        <v>82</v>
      </c>
      <c r="AV146" s="15" t="s">
        <v>146</v>
      </c>
      <c r="AW146" s="15" t="s">
        <v>35</v>
      </c>
      <c r="AX146" s="15" t="s">
        <v>80</v>
      </c>
      <c r="AY146" s="230" t="s">
        <v>139</v>
      </c>
    </row>
    <row r="147" spans="1:65" s="2" customFormat="1" ht="16.5" customHeight="1">
      <c r="A147" s="35"/>
      <c r="B147" s="36"/>
      <c r="C147" s="179" t="s">
        <v>226</v>
      </c>
      <c r="D147" s="179" t="s">
        <v>141</v>
      </c>
      <c r="E147" s="180" t="s">
        <v>1727</v>
      </c>
      <c r="F147" s="181" t="s">
        <v>1728</v>
      </c>
      <c r="G147" s="182" t="s">
        <v>1684</v>
      </c>
      <c r="H147" s="183">
        <v>2</v>
      </c>
      <c r="I147" s="184"/>
      <c r="J147" s="185">
        <f>ROUND(I147*H147,2)</f>
        <v>0</v>
      </c>
      <c r="K147" s="181" t="s">
        <v>145</v>
      </c>
      <c r="L147" s="40"/>
      <c r="M147" s="186" t="s">
        <v>19</v>
      </c>
      <c r="N147" s="187" t="s">
        <v>44</v>
      </c>
      <c r="O147" s="65"/>
      <c r="P147" s="188">
        <f>O147*H147</f>
        <v>0</v>
      </c>
      <c r="Q147" s="188">
        <v>0</v>
      </c>
      <c r="R147" s="188">
        <f>Q147*H147</f>
        <v>0</v>
      </c>
      <c r="S147" s="188">
        <v>0</v>
      </c>
      <c r="T147" s="189">
        <f>S147*H147</f>
        <v>0</v>
      </c>
      <c r="U147" s="35"/>
      <c r="V147" s="35"/>
      <c r="W147" s="35"/>
      <c r="X147" s="35"/>
      <c r="Y147" s="35"/>
      <c r="Z147" s="35"/>
      <c r="AA147" s="35"/>
      <c r="AB147" s="35"/>
      <c r="AC147" s="35"/>
      <c r="AD147" s="35"/>
      <c r="AE147" s="35"/>
      <c r="AR147" s="190" t="s">
        <v>1685</v>
      </c>
      <c r="AT147" s="190" t="s">
        <v>141</v>
      </c>
      <c r="AU147" s="190" t="s">
        <v>82</v>
      </c>
      <c r="AY147" s="18" t="s">
        <v>139</v>
      </c>
      <c r="BE147" s="191">
        <f>IF(N147="základní",J147,0)</f>
        <v>0</v>
      </c>
      <c r="BF147" s="191">
        <f>IF(N147="snížená",J147,0)</f>
        <v>0</v>
      </c>
      <c r="BG147" s="191">
        <f>IF(N147="zákl. přenesená",J147,0)</f>
        <v>0</v>
      </c>
      <c r="BH147" s="191">
        <f>IF(N147="sníž. přenesená",J147,0)</f>
        <v>0</v>
      </c>
      <c r="BI147" s="191">
        <f>IF(N147="nulová",J147,0)</f>
        <v>0</v>
      </c>
      <c r="BJ147" s="18" t="s">
        <v>80</v>
      </c>
      <c r="BK147" s="191">
        <f>ROUND(I147*H147,2)</f>
        <v>0</v>
      </c>
      <c r="BL147" s="18" t="s">
        <v>1685</v>
      </c>
      <c r="BM147" s="190" t="s">
        <v>1729</v>
      </c>
    </row>
    <row r="148" spans="1:65" s="2" customFormat="1" ht="11.25">
      <c r="A148" s="35"/>
      <c r="B148" s="36"/>
      <c r="C148" s="37"/>
      <c r="D148" s="192" t="s">
        <v>148</v>
      </c>
      <c r="E148" s="37"/>
      <c r="F148" s="193" t="s">
        <v>1728</v>
      </c>
      <c r="G148" s="37"/>
      <c r="H148" s="37"/>
      <c r="I148" s="194"/>
      <c r="J148" s="37"/>
      <c r="K148" s="37"/>
      <c r="L148" s="40"/>
      <c r="M148" s="195"/>
      <c r="N148" s="196"/>
      <c r="O148" s="65"/>
      <c r="P148" s="65"/>
      <c r="Q148" s="65"/>
      <c r="R148" s="65"/>
      <c r="S148" s="65"/>
      <c r="T148" s="66"/>
      <c r="U148" s="35"/>
      <c r="V148" s="35"/>
      <c r="W148" s="35"/>
      <c r="X148" s="35"/>
      <c r="Y148" s="35"/>
      <c r="Z148" s="35"/>
      <c r="AA148" s="35"/>
      <c r="AB148" s="35"/>
      <c r="AC148" s="35"/>
      <c r="AD148" s="35"/>
      <c r="AE148" s="35"/>
      <c r="AT148" s="18" t="s">
        <v>148</v>
      </c>
      <c r="AU148" s="18" t="s">
        <v>82</v>
      </c>
    </row>
    <row r="149" spans="1:65" s="2" customFormat="1" ht="11.25">
      <c r="A149" s="35"/>
      <c r="B149" s="36"/>
      <c r="C149" s="37"/>
      <c r="D149" s="197" t="s">
        <v>150</v>
      </c>
      <c r="E149" s="37"/>
      <c r="F149" s="198" t="s">
        <v>1730</v>
      </c>
      <c r="G149" s="37"/>
      <c r="H149" s="37"/>
      <c r="I149" s="194"/>
      <c r="J149" s="37"/>
      <c r="K149" s="37"/>
      <c r="L149" s="40"/>
      <c r="M149" s="195"/>
      <c r="N149" s="196"/>
      <c r="O149" s="65"/>
      <c r="P149" s="65"/>
      <c r="Q149" s="65"/>
      <c r="R149" s="65"/>
      <c r="S149" s="65"/>
      <c r="T149" s="66"/>
      <c r="U149" s="35"/>
      <c r="V149" s="35"/>
      <c r="W149" s="35"/>
      <c r="X149" s="35"/>
      <c r="Y149" s="35"/>
      <c r="Z149" s="35"/>
      <c r="AA149" s="35"/>
      <c r="AB149" s="35"/>
      <c r="AC149" s="35"/>
      <c r="AD149" s="35"/>
      <c r="AE149" s="35"/>
      <c r="AT149" s="18" t="s">
        <v>150</v>
      </c>
      <c r="AU149" s="18" t="s">
        <v>82</v>
      </c>
    </row>
    <row r="150" spans="1:65" s="2" customFormat="1" ht="39">
      <c r="A150" s="35"/>
      <c r="B150" s="36"/>
      <c r="C150" s="37"/>
      <c r="D150" s="192" t="s">
        <v>987</v>
      </c>
      <c r="E150" s="37"/>
      <c r="F150" s="241" t="s">
        <v>1731</v>
      </c>
      <c r="G150" s="37"/>
      <c r="H150" s="37"/>
      <c r="I150" s="194"/>
      <c r="J150" s="37"/>
      <c r="K150" s="37"/>
      <c r="L150" s="40"/>
      <c r="M150" s="195"/>
      <c r="N150" s="196"/>
      <c r="O150" s="65"/>
      <c r="P150" s="65"/>
      <c r="Q150" s="65"/>
      <c r="R150" s="65"/>
      <c r="S150" s="65"/>
      <c r="T150" s="66"/>
      <c r="U150" s="35"/>
      <c r="V150" s="35"/>
      <c r="W150" s="35"/>
      <c r="X150" s="35"/>
      <c r="Y150" s="35"/>
      <c r="Z150" s="35"/>
      <c r="AA150" s="35"/>
      <c r="AB150" s="35"/>
      <c r="AC150" s="35"/>
      <c r="AD150" s="35"/>
      <c r="AE150" s="35"/>
      <c r="AT150" s="18" t="s">
        <v>987</v>
      </c>
      <c r="AU150" s="18" t="s">
        <v>82</v>
      </c>
    </row>
    <row r="151" spans="1:65" s="13" customFormat="1" ht="11.25">
      <c r="B151" s="199"/>
      <c r="C151" s="200"/>
      <c r="D151" s="192" t="s">
        <v>152</v>
      </c>
      <c r="E151" s="201" t="s">
        <v>19</v>
      </c>
      <c r="F151" s="202" t="s">
        <v>1701</v>
      </c>
      <c r="G151" s="200"/>
      <c r="H151" s="201" t="s">
        <v>19</v>
      </c>
      <c r="I151" s="203"/>
      <c r="J151" s="200"/>
      <c r="K151" s="200"/>
      <c r="L151" s="204"/>
      <c r="M151" s="205"/>
      <c r="N151" s="206"/>
      <c r="O151" s="206"/>
      <c r="P151" s="206"/>
      <c r="Q151" s="206"/>
      <c r="R151" s="206"/>
      <c r="S151" s="206"/>
      <c r="T151" s="207"/>
      <c r="AT151" s="208" t="s">
        <v>152</v>
      </c>
      <c r="AU151" s="208" t="s">
        <v>82</v>
      </c>
      <c r="AV151" s="13" t="s">
        <v>80</v>
      </c>
      <c r="AW151" s="13" t="s">
        <v>35</v>
      </c>
      <c r="AX151" s="13" t="s">
        <v>73</v>
      </c>
      <c r="AY151" s="208" t="s">
        <v>139</v>
      </c>
    </row>
    <row r="152" spans="1:65" s="14" customFormat="1" ht="11.25">
      <c r="B152" s="209"/>
      <c r="C152" s="210"/>
      <c r="D152" s="192" t="s">
        <v>152</v>
      </c>
      <c r="E152" s="211" t="s">
        <v>19</v>
      </c>
      <c r="F152" s="212" t="s">
        <v>82</v>
      </c>
      <c r="G152" s="210"/>
      <c r="H152" s="213">
        <v>2</v>
      </c>
      <c r="I152" s="214"/>
      <c r="J152" s="210"/>
      <c r="K152" s="210"/>
      <c r="L152" s="215"/>
      <c r="M152" s="216"/>
      <c r="N152" s="217"/>
      <c r="O152" s="217"/>
      <c r="P152" s="217"/>
      <c r="Q152" s="217"/>
      <c r="R152" s="217"/>
      <c r="S152" s="217"/>
      <c r="T152" s="218"/>
      <c r="AT152" s="219" t="s">
        <v>152</v>
      </c>
      <c r="AU152" s="219" t="s">
        <v>82</v>
      </c>
      <c r="AV152" s="14" t="s">
        <v>82</v>
      </c>
      <c r="AW152" s="14" t="s">
        <v>35</v>
      </c>
      <c r="AX152" s="14" t="s">
        <v>73</v>
      </c>
      <c r="AY152" s="219" t="s">
        <v>139</v>
      </c>
    </row>
    <row r="153" spans="1:65" s="15" customFormat="1" ht="11.25">
      <c r="B153" s="220"/>
      <c r="C153" s="221"/>
      <c r="D153" s="192" t="s">
        <v>152</v>
      </c>
      <c r="E153" s="222" t="s">
        <v>19</v>
      </c>
      <c r="F153" s="223" t="s">
        <v>155</v>
      </c>
      <c r="G153" s="221"/>
      <c r="H153" s="224">
        <v>2</v>
      </c>
      <c r="I153" s="225"/>
      <c r="J153" s="221"/>
      <c r="K153" s="221"/>
      <c r="L153" s="226"/>
      <c r="M153" s="227"/>
      <c r="N153" s="228"/>
      <c r="O153" s="228"/>
      <c r="P153" s="228"/>
      <c r="Q153" s="228"/>
      <c r="R153" s="228"/>
      <c r="S153" s="228"/>
      <c r="T153" s="229"/>
      <c r="AT153" s="230" t="s">
        <v>152</v>
      </c>
      <c r="AU153" s="230" t="s">
        <v>82</v>
      </c>
      <c r="AV153" s="15" t="s">
        <v>146</v>
      </c>
      <c r="AW153" s="15" t="s">
        <v>35</v>
      </c>
      <c r="AX153" s="15" t="s">
        <v>80</v>
      </c>
      <c r="AY153" s="230" t="s">
        <v>139</v>
      </c>
    </row>
    <row r="154" spans="1:65" s="12" customFormat="1" ht="22.9" customHeight="1">
      <c r="B154" s="163"/>
      <c r="C154" s="164"/>
      <c r="D154" s="165" t="s">
        <v>72</v>
      </c>
      <c r="E154" s="177" t="s">
        <v>1732</v>
      </c>
      <c r="F154" s="177" t="s">
        <v>1733</v>
      </c>
      <c r="G154" s="164"/>
      <c r="H154" s="164"/>
      <c r="I154" s="167"/>
      <c r="J154" s="178">
        <f>BK154</f>
        <v>0</v>
      </c>
      <c r="K154" s="164"/>
      <c r="L154" s="169"/>
      <c r="M154" s="170"/>
      <c r="N154" s="171"/>
      <c r="O154" s="171"/>
      <c r="P154" s="172">
        <f>SUM(P155:P170)</f>
        <v>0</v>
      </c>
      <c r="Q154" s="171"/>
      <c r="R154" s="172">
        <f>SUM(R155:R170)</f>
        <v>0</v>
      </c>
      <c r="S154" s="171"/>
      <c r="T154" s="173">
        <f>SUM(T155:T170)</f>
        <v>0</v>
      </c>
      <c r="AR154" s="174" t="s">
        <v>180</v>
      </c>
      <c r="AT154" s="175" t="s">
        <v>72</v>
      </c>
      <c r="AU154" s="175" t="s">
        <v>80</v>
      </c>
      <c r="AY154" s="174" t="s">
        <v>139</v>
      </c>
      <c r="BK154" s="176">
        <f>SUM(BK155:BK170)</f>
        <v>0</v>
      </c>
    </row>
    <row r="155" spans="1:65" s="2" customFormat="1" ht="16.5" customHeight="1">
      <c r="A155" s="35"/>
      <c r="B155" s="36"/>
      <c r="C155" s="179" t="s">
        <v>234</v>
      </c>
      <c r="D155" s="179" t="s">
        <v>141</v>
      </c>
      <c r="E155" s="180" t="s">
        <v>1734</v>
      </c>
      <c r="F155" s="181" t="s">
        <v>1735</v>
      </c>
      <c r="G155" s="182" t="s">
        <v>1736</v>
      </c>
      <c r="H155" s="249"/>
      <c r="I155" s="184"/>
      <c r="J155" s="185">
        <f>ROUND(I155*H155,2)</f>
        <v>0</v>
      </c>
      <c r="K155" s="181" t="s">
        <v>145</v>
      </c>
      <c r="L155" s="40"/>
      <c r="M155" s="186" t="s">
        <v>19</v>
      </c>
      <c r="N155" s="187" t="s">
        <v>44</v>
      </c>
      <c r="O155" s="65"/>
      <c r="P155" s="188">
        <f>O155*H155</f>
        <v>0</v>
      </c>
      <c r="Q155" s="188">
        <v>0</v>
      </c>
      <c r="R155" s="188">
        <f>Q155*H155</f>
        <v>0</v>
      </c>
      <c r="S155" s="188">
        <v>0</v>
      </c>
      <c r="T155" s="189">
        <f>S155*H155</f>
        <v>0</v>
      </c>
      <c r="U155" s="35"/>
      <c r="V155" s="35"/>
      <c r="W155" s="35"/>
      <c r="X155" s="35"/>
      <c r="Y155" s="35"/>
      <c r="Z155" s="35"/>
      <c r="AA155" s="35"/>
      <c r="AB155" s="35"/>
      <c r="AC155" s="35"/>
      <c r="AD155" s="35"/>
      <c r="AE155" s="35"/>
      <c r="AR155" s="190" t="s">
        <v>1685</v>
      </c>
      <c r="AT155" s="190" t="s">
        <v>141</v>
      </c>
      <c r="AU155" s="190" t="s">
        <v>82</v>
      </c>
      <c r="AY155" s="18" t="s">
        <v>139</v>
      </c>
      <c r="BE155" s="191">
        <f>IF(N155="základní",J155,0)</f>
        <v>0</v>
      </c>
      <c r="BF155" s="191">
        <f>IF(N155="snížená",J155,0)</f>
        <v>0</v>
      </c>
      <c r="BG155" s="191">
        <f>IF(N155="zákl. přenesená",J155,0)</f>
        <v>0</v>
      </c>
      <c r="BH155" s="191">
        <f>IF(N155="sníž. přenesená",J155,0)</f>
        <v>0</v>
      </c>
      <c r="BI155" s="191">
        <f>IF(N155="nulová",J155,0)</f>
        <v>0</v>
      </c>
      <c r="BJ155" s="18" t="s">
        <v>80</v>
      </c>
      <c r="BK155" s="191">
        <f>ROUND(I155*H155,2)</f>
        <v>0</v>
      </c>
      <c r="BL155" s="18" t="s">
        <v>1685</v>
      </c>
      <c r="BM155" s="190" t="s">
        <v>1737</v>
      </c>
    </row>
    <row r="156" spans="1:65" s="2" customFormat="1" ht="11.25">
      <c r="A156" s="35"/>
      <c r="B156" s="36"/>
      <c r="C156" s="37"/>
      <c r="D156" s="192" t="s">
        <v>148</v>
      </c>
      <c r="E156" s="37"/>
      <c r="F156" s="193" t="s">
        <v>1735</v>
      </c>
      <c r="G156" s="37"/>
      <c r="H156" s="37"/>
      <c r="I156" s="194"/>
      <c r="J156" s="37"/>
      <c r="K156" s="37"/>
      <c r="L156" s="40"/>
      <c r="M156" s="195"/>
      <c r="N156" s="196"/>
      <c r="O156" s="65"/>
      <c r="P156" s="65"/>
      <c r="Q156" s="65"/>
      <c r="R156" s="65"/>
      <c r="S156" s="65"/>
      <c r="T156" s="66"/>
      <c r="U156" s="35"/>
      <c r="V156" s="35"/>
      <c r="W156" s="35"/>
      <c r="X156" s="35"/>
      <c r="Y156" s="35"/>
      <c r="Z156" s="35"/>
      <c r="AA156" s="35"/>
      <c r="AB156" s="35"/>
      <c r="AC156" s="35"/>
      <c r="AD156" s="35"/>
      <c r="AE156" s="35"/>
      <c r="AT156" s="18" t="s">
        <v>148</v>
      </c>
      <c r="AU156" s="18" t="s">
        <v>82</v>
      </c>
    </row>
    <row r="157" spans="1:65" s="2" customFormat="1" ht="11.25">
      <c r="A157" s="35"/>
      <c r="B157" s="36"/>
      <c r="C157" s="37"/>
      <c r="D157" s="197" t="s">
        <v>150</v>
      </c>
      <c r="E157" s="37"/>
      <c r="F157" s="198" t="s">
        <v>1738</v>
      </c>
      <c r="G157" s="37"/>
      <c r="H157" s="37"/>
      <c r="I157" s="194"/>
      <c r="J157" s="37"/>
      <c r="K157" s="37"/>
      <c r="L157" s="40"/>
      <c r="M157" s="195"/>
      <c r="N157" s="196"/>
      <c r="O157" s="65"/>
      <c r="P157" s="65"/>
      <c r="Q157" s="65"/>
      <c r="R157" s="65"/>
      <c r="S157" s="65"/>
      <c r="T157" s="66"/>
      <c r="U157" s="35"/>
      <c r="V157" s="35"/>
      <c r="W157" s="35"/>
      <c r="X157" s="35"/>
      <c r="Y157" s="35"/>
      <c r="Z157" s="35"/>
      <c r="AA157" s="35"/>
      <c r="AB157" s="35"/>
      <c r="AC157" s="35"/>
      <c r="AD157" s="35"/>
      <c r="AE157" s="35"/>
      <c r="AT157" s="18" t="s">
        <v>150</v>
      </c>
      <c r="AU157" s="18" t="s">
        <v>82</v>
      </c>
    </row>
    <row r="158" spans="1:65" s="2" customFormat="1" ht="409.5">
      <c r="A158" s="35"/>
      <c r="B158" s="36"/>
      <c r="C158" s="37"/>
      <c r="D158" s="192" t="s">
        <v>987</v>
      </c>
      <c r="E158" s="37"/>
      <c r="F158" s="241" t="s">
        <v>1739</v>
      </c>
      <c r="G158" s="37"/>
      <c r="H158" s="37"/>
      <c r="I158" s="194"/>
      <c r="J158" s="37"/>
      <c r="K158" s="37"/>
      <c r="L158" s="40"/>
      <c r="M158" s="195"/>
      <c r="N158" s="196"/>
      <c r="O158" s="65"/>
      <c r="P158" s="65"/>
      <c r="Q158" s="65"/>
      <c r="R158" s="65"/>
      <c r="S158" s="65"/>
      <c r="T158" s="66"/>
      <c r="U158" s="35"/>
      <c r="V158" s="35"/>
      <c r="W158" s="35"/>
      <c r="X158" s="35"/>
      <c r="Y158" s="35"/>
      <c r="Z158" s="35"/>
      <c r="AA158" s="35"/>
      <c r="AB158" s="35"/>
      <c r="AC158" s="35"/>
      <c r="AD158" s="35"/>
      <c r="AE158" s="35"/>
      <c r="AT158" s="18" t="s">
        <v>987</v>
      </c>
      <c r="AU158" s="18" t="s">
        <v>82</v>
      </c>
    </row>
    <row r="159" spans="1:65" s="13" customFormat="1" ht="11.25">
      <c r="B159" s="199"/>
      <c r="C159" s="200"/>
      <c r="D159" s="192" t="s">
        <v>152</v>
      </c>
      <c r="E159" s="201" t="s">
        <v>19</v>
      </c>
      <c r="F159" s="202" t="s">
        <v>1740</v>
      </c>
      <c r="G159" s="200"/>
      <c r="H159" s="201" t="s">
        <v>19</v>
      </c>
      <c r="I159" s="203"/>
      <c r="J159" s="200"/>
      <c r="K159" s="200"/>
      <c r="L159" s="204"/>
      <c r="M159" s="205"/>
      <c r="N159" s="206"/>
      <c r="O159" s="206"/>
      <c r="P159" s="206"/>
      <c r="Q159" s="206"/>
      <c r="R159" s="206"/>
      <c r="S159" s="206"/>
      <c r="T159" s="207"/>
      <c r="AT159" s="208" t="s">
        <v>152</v>
      </c>
      <c r="AU159" s="208" t="s">
        <v>82</v>
      </c>
      <c r="AV159" s="13" t="s">
        <v>80</v>
      </c>
      <c r="AW159" s="13" t="s">
        <v>35</v>
      </c>
      <c r="AX159" s="13" t="s">
        <v>73</v>
      </c>
      <c r="AY159" s="208" t="s">
        <v>139</v>
      </c>
    </row>
    <row r="160" spans="1:65" s="13" customFormat="1" ht="11.25">
      <c r="B160" s="199"/>
      <c r="C160" s="200"/>
      <c r="D160" s="192" t="s">
        <v>152</v>
      </c>
      <c r="E160" s="201" t="s">
        <v>19</v>
      </c>
      <c r="F160" s="202" t="s">
        <v>1741</v>
      </c>
      <c r="G160" s="200"/>
      <c r="H160" s="201" t="s">
        <v>19</v>
      </c>
      <c r="I160" s="203"/>
      <c r="J160" s="200"/>
      <c r="K160" s="200"/>
      <c r="L160" s="204"/>
      <c r="M160" s="205"/>
      <c r="N160" s="206"/>
      <c r="O160" s="206"/>
      <c r="P160" s="206"/>
      <c r="Q160" s="206"/>
      <c r="R160" s="206"/>
      <c r="S160" s="206"/>
      <c r="T160" s="207"/>
      <c r="AT160" s="208" t="s">
        <v>152</v>
      </c>
      <c r="AU160" s="208" t="s">
        <v>82</v>
      </c>
      <c r="AV160" s="13" t="s">
        <v>80</v>
      </c>
      <c r="AW160" s="13" t="s">
        <v>35</v>
      </c>
      <c r="AX160" s="13" t="s">
        <v>73</v>
      </c>
      <c r="AY160" s="208" t="s">
        <v>139</v>
      </c>
    </row>
    <row r="161" spans="1:65" s="13" customFormat="1" ht="11.25">
      <c r="B161" s="199"/>
      <c r="C161" s="200"/>
      <c r="D161" s="192" t="s">
        <v>152</v>
      </c>
      <c r="E161" s="201" t="s">
        <v>19</v>
      </c>
      <c r="F161" s="202" t="s">
        <v>1742</v>
      </c>
      <c r="G161" s="200"/>
      <c r="H161" s="201" t="s">
        <v>19</v>
      </c>
      <c r="I161" s="203"/>
      <c r="J161" s="200"/>
      <c r="K161" s="200"/>
      <c r="L161" s="204"/>
      <c r="M161" s="205"/>
      <c r="N161" s="206"/>
      <c r="O161" s="206"/>
      <c r="P161" s="206"/>
      <c r="Q161" s="206"/>
      <c r="R161" s="206"/>
      <c r="S161" s="206"/>
      <c r="T161" s="207"/>
      <c r="AT161" s="208" t="s">
        <v>152</v>
      </c>
      <c r="AU161" s="208" t="s">
        <v>82</v>
      </c>
      <c r="AV161" s="13" t="s">
        <v>80</v>
      </c>
      <c r="AW161" s="13" t="s">
        <v>35</v>
      </c>
      <c r="AX161" s="13" t="s">
        <v>73</v>
      </c>
      <c r="AY161" s="208" t="s">
        <v>139</v>
      </c>
    </row>
    <row r="162" spans="1:65" s="13" customFormat="1" ht="11.25">
      <c r="B162" s="199"/>
      <c r="C162" s="200"/>
      <c r="D162" s="192" t="s">
        <v>152</v>
      </c>
      <c r="E162" s="201" t="s">
        <v>19</v>
      </c>
      <c r="F162" s="202" t="s">
        <v>1743</v>
      </c>
      <c r="G162" s="200"/>
      <c r="H162" s="201" t="s">
        <v>19</v>
      </c>
      <c r="I162" s="203"/>
      <c r="J162" s="200"/>
      <c r="K162" s="200"/>
      <c r="L162" s="204"/>
      <c r="M162" s="205"/>
      <c r="N162" s="206"/>
      <c r="O162" s="206"/>
      <c r="P162" s="206"/>
      <c r="Q162" s="206"/>
      <c r="R162" s="206"/>
      <c r="S162" s="206"/>
      <c r="T162" s="207"/>
      <c r="AT162" s="208" t="s">
        <v>152</v>
      </c>
      <c r="AU162" s="208" t="s">
        <v>82</v>
      </c>
      <c r="AV162" s="13" t="s">
        <v>80</v>
      </c>
      <c r="AW162" s="13" t="s">
        <v>35</v>
      </c>
      <c r="AX162" s="13" t="s">
        <v>73</v>
      </c>
      <c r="AY162" s="208" t="s">
        <v>139</v>
      </c>
    </row>
    <row r="163" spans="1:65" s="15" customFormat="1" ht="11.25">
      <c r="B163" s="220"/>
      <c r="C163" s="221"/>
      <c r="D163" s="192" t="s">
        <v>152</v>
      </c>
      <c r="E163" s="222" t="s">
        <v>19</v>
      </c>
      <c r="F163" s="223" t="s">
        <v>155</v>
      </c>
      <c r="G163" s="221"/>
      <c r="H163" s="224">
        <v>0</v>
      </c>
      <c r="I163" s="225"/>
      <c r="J163" s="221"/>
      <c r="K163" s="221"/>
      <c r="L163" s="226"/>
      <c r="M163" s="227"/>
      <c r="N163" s="228"/>
      <c r="O163" s="228"/>
      <c r="P163" s="228"/>
      <c r="Q163" s="228"/>
      <c r="R163" s="228"/>
      <c r="S163" s="228"/>
      <c r="T163" s="229"/>
      <c r="AT163" s="230" t="s">
        <v>152</v>
      </c>
      <c r="AU163" s="230" t="s">
        <v>82</v>
      </c>
      <c r="AV163" s="15" t="s">
        <v>146</v>
      </c>
      <c r="AW163" s="15" t="s">
        <v>35</v>
      </c>
      <c r="AX163" s="15" t="s">
        <v>80</v>
      </c>
      <c r="AY163" s="230" t="s">
        <v>139</v>
      </c>
    </row>
    <row r="164" spans="1:65" s="2" customFormat="1" ht="16.5" customHeight="1">
      <c r="A164" s="35"/>
      <c r="B164" s="36"/>
      <c r="C164" s="179" t="s">
        <v>244</v>
      </c>
      <c r="D164" s="179" t="s">
        <v>141</v>
      </c>
      <c r="E164" s="180" t="s">
        <v>1744</v>
      </c>
      <c r="F164" s="181" t="s">
        <v>1745</v>
      </c>
      <c r="G164" s="182" t="s">
        <v>167</v>
      </c>
      <c r="H164" s="183">
        <v>360</v>
      </c>
      <c r="I164" s="184"/>
      <c r="J164" s="185">
        <f>ROUND(I164*H164,2)</f>
        <v>0</v>
      </c>
      <c r="K164" s="181" t="s">
        <v>145</v>
      </c>
      <c r="L164" s="40"/>
      <c r="M164" s="186" t="s">
        <v>19</v>
      </c>
      <c r="N164" s="187" t="s">
        <v>44</v>
      </c>
      <c r="O164" s="65"/>
      <c r="P164" s="188">
        <f>O164*H164</f>
        <v>0</v>
      </c>
      <c r="Q164" s="188">
        <v>0</v>
      </c>
      <c r="R164" s="188">
        <f>Q164*H164</f>
        <v>0</v>
      </c>
      <c r="S164" s="188">
        <v>0</v>
      </c>
      <c r="T164" s="189">
        <f>S164*H164</f>
        <v>0</v>
      </c>
      <c r="U164" s="35"/>
      <c r="V164" s="35"/>
      <c r="W164" s="35"/>
      <c r="X164" s="35"/>
      <c r="Y164" s="35"/>
      <c r="Z164" s="35"/>
      <c r="AA164" s="35"/>
      <c r="AB164" s="35"/>
      <c r="AC164" s="35"/>
      <c r="AD164" s="35"/>
      <c r="AE164" s="35"/>
      <c r="AR164" s="190" t="s">
        <v>1685</v>
      </c>
      <c r="AT164" s="190" t="s">
        <v>141</v>
      </c>
      <c r="AU164" s="190" t="s">
        <v>82</v>
      </c>
      <c r="AY164" s="18" t="s">
        <v>139</v>
      </c>
      <c r="BE164" s="191">
        <f>IF(N164="základní",J164,0)</f>
        <v>0</v>
      </c>
      <c r="BF164" s="191">
        <f>IF(N164="snížená",J164,0)</f>
        <v>0</v>
      </c>
      <c r="BG164" s="191">
        <f>IF(N164="zákl. přenesená",J164,0)</f>
        <v>0</v>
      </c>
      <c r="BH164" s="191">
        <f>IF(N164="sníž. přenesená",J164,0)</f>
        <v>0</v>
      </c>
      <c r="BI164" s="191">
        <f>IF(N164="nulová",J164,0)</f>
        <v>0</v>
      </c>
      <c r="BJ164" s="18" t="s">
        <v>80</v>
      </c>
      <c r="BK164" s="191">
        <f>ROUND(I164*H164,2)</f>
        <v>0</v>
      </c>
      <c r="BL164" s="18" t="s">
        <v>1685</v>
      </c>
      <c r="BM164" s="190" t="s">
        <v>1746</v>
      </c>
    </row>
    <row r="165" spans="1:65" s="2" customFormat="1" ht="11.25">
      <c r="A165" s="35"/>
      <c r="B165" s="36"/>
      <c r="C165" s="37"/>
      <c r="D165" s="192" t="s">
        <v>148</v>
      </c>
      <c r="E165" s="37"/>
      <c r="F165" s="193" t="s">
        <v>1745</v>
      </c>
      <c r="G165" s="37"/>
      <c r="H165" s="37"/>
      <c r="I165" s="194"/>
      <c r="J165" s="37"/>
      <c r="K165" s="37"/>
      <c r="L165" s="40"/>
      <c r="M165" s="195"/>
      <c r="N165" s="196"/>
      <c r="O165" s="65"/>
      <c r="P165" s="65"/>
      <c r="Q165" s="65"/>
      <c r="R165" s="65"/>
      <c r="S165" s="65"/>
      <c r="T165" s="66"/>
      <c r="U165" s="35"/>
      <c r="V165" s="35"/>
      <c r="W165" s="35"/>
      <c r="X165" s="35"/>
      <c r="Y165" s="35"/>
      <c r="Z165" s="35"/>
      <c r="AA165" s="35"/>
      <c r="AB165" s="35"/>
      <c r="AC165" s="35"/>
      <c r="AD165" s="35"/>
      <c r="AE165" s="35"/>
      <c r="AT165" s="18" t="s">
        <v>148</v>
      </c>
      <c r="AU165" s="18" t="s">
        <v>82</v>
      </c>
    </row>
    <row r="166" spans="1:65" s="2" customFormat="1" ht="11.25">
      <c r="A166" s="35"/>
      <c r="B166" s="36"/>
      <c r="C166" s="37"/>
      <c r="D166" s="197" t="s">
        <v>150</v>
      </c>
      <c r="E166" s="37"/>
      <c r="F166" s="198" t="s">
        <v>1747</v>
      </c>
      <c r="G166" s="37"/>
      <c r="H166" s="37"/>
      <c r="I166" s="194"/>
      <c r="J166" s="37"/>
      <c r="K166" s="37"/>
      <c r="L166" s="40"/>
      <c r="M166" s="195"/>
      <c r="N166" s="196"/>
      <c r="O166" s="65"/>
      <c r="P166" s="65"/>
      <c r="Q166" s="65"/>
      <c r="R166" s="65"/>
      <c r="S166" s="65"/>
      <c r="T166" s="66"/>
      <c r="U166" s="35"/>
      <c r="V166" s="35"/>
      <c r="W166" s="35"/>
      <c r="X166" s="35"/>
      <c r="Y166" s="35"/>
      <c r="Z166" s="35"/>
      <c r="AA166" s="35"/>
      <c r="AB166" s="35"/>
      <c r="AC166" s="35"/>
      <c r="AD166" s="35"/>
      <c r="AE166" s="35"/>
      <c r="AT166" s="18" t="s">
        <v>150</v>
      </c>
      <c r="AU166" s="18" t="s">
        <v>82</v>
      </c>
    </row>
    <row r="167" spans="1:65" s="2" customFormat="1" ht="29.25">
      <c r="A167" s="35"/>
      <c r="B167" s="36"/>
      <c r="C167" s="37"/>
      <c r="D167" s="192" t="s">
        <v>987</v>
      </c>
      <c r="E167" s="37"/>
      <c r="F167" s="241" t="s">
        <v>1748</v>
      </c>
      <c r="G167" s="37"/>
      <c r="H167" s="37"/>
      <c r="I167" s="194"/>
      <c r="J167" s="37"/>
      <c r="K167" s="37"/>
      <c r="L167" s="40"/>
      <c r="M167" s="195"/>
      <c r="N167" s="196"/>
      <c r="O167" s="65"/>
      <c r="P167" s="65"/>
      <c r="Q167" s="65"/>
      <c r="R167" s="65"/>
      <c r="S167" s="65"/>
      <c r="T167" s="66"/>
      <c r="U167" s="35"/>
      <c r="V167" s="35"/>
      <c r="W167" s="35"/>
      <c r="X167" s="35"/>
      <c r="Y167" s="35"/>
      <c r="Z167" s="35"/>
      <c r="AA167" s="35"/>
      <c r="AB167" s="35"/>
      <c r="AC167" s="35"/>
      <c r="AD167" s="35"/>
      <c r="AE167" s="35"/>
      <c r="AT167" s="18" t="s">
        <v>987</v>
      </c>
      <c r="AU167" s="18" t="s">
        <v>82</v>
      </c>
    </row>
    <row r="168" spans="1:65" s="13" customFormat="1" ht="11.25">
      <c r="B168" s="199"/>
      <c r="C168" s="200"/>
      <c r="D168" s="192" t="s">
        <v>152</v>
      </c>
      <c r="E168" s="201" t="s">
        <v>19</v>
      </c>
      <c r="F168" s="202" t="s">
        <v>1749</v>
      </c>
      <c r="G168" s="200"/>
      <c r="H168" s="201" t="s">
        <v>19</v>
      </c>
      <c r="I168" s="203"/>
      <c r="J168" s="200"/>
      <c r="K168" s="200"/>
      <c r="L168" s="204"/>
      <c r="M168" s="205"/>
      <c r="N168" s="206"/>
      <c r="O168" s="206"/>
      <c r="P168" s="206"/>
      <c r="Q168" s="206"/>
      <c r="R168" s="206"/>
      <c r="S168" s="206"/>
      <c r="T168" s="207"/>
      <c r="AT168" s="208" t="s">
        <v>152</v>
      </c>
      <c r="AU168" s="208" t="s">
        <v>82</v>
      </c>
      <c r="AV168" s="13" t="s">
        <v>80</v>
      </c>
      <c r="AW168" s="13" t="s">
        <v>35</v>
      </c>
      <c r="AX168" s="13" t="s">
        <v>73</v>
      </c>
      <c r="AY168" s="208" t="s">
        <v>139</v>
      </c>
    </row>
    <row r="169" spans="1:65" s="14" customFormat="1" ht="11.25">
      <c r="B169" s="209"/>
      <c r="C169" s="210"/>
      <c r="D169" s="192" t="s">
        <v>152</v>
      </c>
      <c r="E169" s="211" t="s">
        <v>19</v>
      </c>
      <c r="F169" s="212" t="s">
        <v>1750</v>
      </c>
      <c r="G169" s="210"/>
      <c r="H169" s="213">
        <v>360</v>
      </c>
      <c r="I169" s="214"/>
      <c r="J169" s="210"/>
      <c r="K169" s="210"/>
      <c r="L169" s="215"/>
      <c r="M169" s="216"/>
      <c r="N169" s="217"/>
      <c r="O169" s="217"/>
      <c r="P169" s="217"/>
      <c r="Q169" s="217"/>
      <c r="R169" s="217"/>
      <c r="S169" s="217"/>
      <c r="T169" s="218"/>
      <c r="AT169" s="219" t="s">
        <v>152</v>
      </c>
      <c r="AU169" s="219" t="s">
        <v>82</v>
      </c>
      <c r="AV169" s="14" t="s">
        <v>82</v>
      </c>
      <c r="AW169" s="14" t="s">
        <v>35</v>
      </c>
      <c r="AX169" s="14" t="s">
        <v>73</v>
      </c>
      <c r="AY169" s="219" t="s">
        <v>139</v>
      </c>
    </row>
    <row r="170" spans="1:65" s="15" customFormat="1" ht="11.25">
      <c r="B170" s="220"/>
      <c r="C170" s="221"/>
      <c r="D170" s="192" t="s">
        <v>152</v>
      </c>
      <c r="E170" s="222" t="s">
        <v>19</v>
      </c>
      <c r="F170" s="223" t="s">
        <v>155</v>
      </c>
      <c r="G170" s="221"/>
      <c r="H170" s="224">
        <v>360</v>
      </c>
      <c r="I170" s="225"/>
      <c r="J170" s="221"/>
      <c r="K170" s="221"/>
      <c r="L170" s="226"/>
      <c r="M170" s="227"/>
      <c r="N170" s="228"/>
      <c r="O170" s="228"/>
      <c r="P170" s="228"/>
      <c r="Q170" s="228"/>
      <c r="R170" s="228"/>
      <c r="S170" s="228"/>
      <c r="T170" s="229"/>
      <c r="AT170" s="230" t="s">
        <v>152</v>
      </c>
      <c r="AU170" s="230" t="s">
        <v>82</v>
      </c>
      <c r="AV170" s="15" t="s">
        <v>146</v>
      </c>
      <c r="AW170" s="15" t="s">
        <v>35</v>
      </c>
      <c r="AX170" s="15" t="s">
        <v>80</v>
      </c>
      <c r="AY170" s="230" t="s">
        <v>139</v>
      </c>
    </row>
    <row r="171" spans="1:65" s="12" customFormat="1" ht="22.9" customHeight="1">
      <c r="B171" s="163"/>
      <c r="C171" s="164"/>
      <c r="D171" s="165" t="s">
        <v>72</v>
      </c>
      <c r="E171" s="177" t="s">
        <v>1751</v>
      </c>
      <c r="F171" s="177" t="s">
        <v>1752</v>
      </c>
      <c r="G171" s="164"/>
      <c r="H171" s="164"/>
      <c r="I171" s="167"/>
      <c r="J171" s="178">
        <f>BK171</f>
        <v>0</v>
      </c>
      <c r="K171" s="164"/>
      <c r="L171" s="169"/>
      <c r="M171" s="170"/>
      <c r="N171" s="171"/>
      <c r="O171" s="171"/>
      <c r="P171" s="172">
        <f>SUM(P172:P179)</f>
        <v>0</v>
      </c>
      <c r="Q171" s="171"/>
      <c r="R171" s="172">
        <f>SUM(R172:R179)</f>
        <v>0</v>
      </c>
      <c r="S171" s="171"/>
      <c r="T171" s="173">
        <f>SUM(T172:T179)</f>
        <v>0</v>
      </c>
      <c r="AR171" s="174" t="s">
        <v>180</v>
      </c>
      <c r="AT171" s="175" t="s">
        <v>72</v>
      </c>
      <c r="AU171" s="175" t="s">
        <v>80</v>
      </c>
      <c r="AY171" s="174" t="s">
        <v>139</v>
      </c>
      <c r="BK171" s="176">
        <f>SUM(BK172:BK179)</f>
        <v>0</v>
      </c>
    </row>
    <row r="172" spans="1:65" s="2" customFormat="1" ht="16.5" customHeight="1">
      <c r="A172" s="35"/>
      <c r="B172" s="36"/>
      <c r="C172" s="179" t="s">
        <v>254</v>
      </c>
      <c r="D172" s="179" t="s">
        <v>141</v>
      </c>
      <c r="E172" s="180" t="s">
        <v>1753</v>
      </c>
      <c r="F172" s="181" t="s">
        <v>1754</v>
      </c>
      <c r="G172" s="182" t="s">
        <v>524</v>
      </c>
      <c r="H172" s="183">
        <v>6</v>
      </c>
      <c r="I172" s="184"/>
      <c r="J172" s="185">
        <f>ROUND(I172*H172,2)</f>
        <v>0</v>
      </c>
      <c r="K172" s="181" t="s">
        <v>145</v>
      </c>
      <c r="L172" s="40"/>
      <c r="M172" s="186" t="s">
        <v>19</v>
      </c>
      <c r="N172" s="187" t="s">
        <v>44</v>
      </c>
      <c r="O172" s="65"/>
      <c r="P172" s="188">
        <f>O172*H172</f>
        <v>0</v>
      </c>
      <c r="Q172" s="188">
        <v>0</v>
      </c>
      <c r="R172" s="188">
        <f>Q172*H172</f>
        <v>0</v>
      </c>
      <c r="S172" s="188">
        <v>0</v>
      </c>
      <c r="T172" s="189">
        <f>S172*H172</f>
        <v>0</v>
      </c>
      <c r="U172" s="35"/>
      <c r="V172" s="35"/>
      <c r="W172" s="35"/>
      <c r="X172" s="35"/>
      <c r="Y172" s="35"/>
      <c r="Z172" s="35"/>
      <c r="AA172" s="35"/>
      <c r="AB172" s="35"/>
      <c r="AC172" s="35"/>
      <c r="AD172" s="35"/>
      <c r="AE172" s="35"/>
      <c r="AR172" s="190" t="s">
        <v>1685</v>
      </c>
      <c r="AT172" s="190" t="s">
        <v>141</v>
      </c>
      <c r="AU172" s="190" t="s">
        <v>82</v>
      </c>
      <c r="AY172" s="18" t="s">
        <v>139</v>
      </c>
      <c r="BE172" s="191">
        <f>IF(N172="základní",J172,0)</f>
        <v>0</v>
      </c>
      <c r="BF172" s="191">
        <f>IF(N172="snížená",J172,0)</f>
        <v>0</v>
      </c>
      <c r="BG172" s="191">
        <f>IF(N172="zákl. přenesená",J172,0)</f>
        <v>0</v>
      </c>
      <c r="BH172" s="191">
        <f>IF(N172="sníž. přenesená",J172,0)</f>
        <v>0</v>
      </c>
      <c r="BI172" s="191">
        <f>IF(N172="nulová",J172,0)</f>
        <v>0</v>
      </c>
      <c r="BJ172" s="18" t="s">
        <v>80</v>
      </c>
      <c r="BK172" s="191">
        <f>ROUND(I172*H172,2)</f>
        <v>0</v>
      </c>
      <c r="BL172" s="18" t="s">
        <v>1685</v>
      </c>
      <c r="BM172" s="190" t="s">
        <v>1755</v>
      </c>
    </row>
    <row r="173" spans="1:65" s="2" customFormat="1" ht="11.25">
      <c r="A173" s="35"/>
      <c r="B173" s="36"/>
      <c r="C173" s="37"/>
      <c r="D173" s="192" t="s">
        <v>148</v>
      </c>
      <c r="E173" s="37"/>
      <c r="F173" s="193" t="s">
        <v>1754</v>
      </c>
      <c r="G173" s="37"/>
      <c r="H173" s="37"/>
      <c r="I173" s="194"/>
      <c r="J173" s="37"/>
      <c r="K173" s="37"/>
      <c r="L173" s="40"/>
      <c r="M173" s="195"/>
      <c r="N173" s="196"/>
      <c r="O173" s="65"/>
      <c r="P173" s="65"/>
      <c r="Q173" s="65"/>
      <c r="R173" s="65"/>
      <c r="S173" s="65"/>
      <c r="T173" s="66"/>
      <c r="U173" s="35"/>
      <c r="V173" s="35"/>
      <c r="W173" s="35"/>
      <c r="X173" s="35"/>
      <c r="Y173" s="35"/>
      <c r="Z173" s="35"/>
      <c r="AA173" s="35"/>
      <c r="AB173" s="35"/>
      <c r="AC173" s="35"/>
      <c r="AD173" s="35"/>
      <c r="AE173" s="35"/>
      <c r="AT173" s="18" t="s">
        <v>148</v>
      </c>
      <c r="AU173" s="18" t="s">
        <v>82</v>
      </c>
    </row>
    <row r="174" spans="1:65" s="2" customFormat="1" ht="11.25">
      <c r="A174" s="35"/>
      <c r="B174" s="36"/>
      <c r="C174" s="37"/>
      <c r="D174" s="197" t="s">
        <v>150</v>
      </c>
      <c r="E174" s="37"/>
      <c r="F174" s="198" t="s">
        <v>1756</v>
      </c>
      <c r="G174" s="37"/>
      <c r="H174" s="37"/>
      <c r="I174" s="194"/>
      <c r="J174" s="37"/>
      <c r="K174" s="37"/>
      <c r="L174" s="40"/>
      <c r="M174" s="195"/>
      <c r="N174" s="196"/>
      <c r="O174" s="65"/>
      <c r="P174" s="65"/>
      <c r="Q174" s="65"/>
      <c r="R174" s="65"/>
      <c r="S174" s="65"/>
      <c r="T174" s="66"/>
      <c r="U174" s="35"/>
      <c r="V174" s="35"/>
      <c r="W174" s="35"/>
      <c r="X174" s="35"/>
      <c r="Y174" s="35"/>
      <c r="Z174" s="35"/>
      <c r="AA174" s="35"/>
      <c r="AB174" s="35"/>
      <c r="AC174" s="35"/>
      <c r="AD174" s="35"/>
      <c r="AE174" s="35"/>
      <c r="AT174" s="18" t="s">
        <v>150</v>
      </c>
      <c r="AU174" s="18" t="s">
        <v>82</v>
      </c>
    </row>
    <row r="175" spans="1:65" s="2" customFormat="1" ht="48.75">
      <c r="A175" s="35"/>
      <c r="B175" s="36"/>
      <c r="C175" s="37"/>
      <c r="D175" s="192" t="s">
        <v>987</v>
      </c>
      <c r="E175" s="37"/>
      <c r="F175" s="241" t="s">
        <v>1757</v>
      </c>
      <c r="G175" s="37"/>
      <c r="H175" s="37"/>
      <c r="I175" s="194"/>
      <c r="J175" s="37"/>
      <c r="K175" s="37"/>
      <c r="L175" s="40"/>
      <c r="M175" s="195"/>
      <c r="N175" s="196"/>
      <c r="O175" s="65"/>
      <c r="P175" s="65"/>
      <c r="Q175" s="65"/>
      <c r="R175" s="65"/>
      <c r="S175" s="65"/>
      <c r="T175" s="66"/>
      <c r="U175" s="35"/>
      <c r="V175" s="35"/>
      <c r="W175" s="35"/>
      <c r="X175" s="35"/>
      <c r="Y175" s="35"/>
      <c r="Z175" s="35"/>
      <c r="AA175" s="35"/>
      <c r="AB175" s="35"/>
      <c r="AC175" s="35"/>
      <c r="AD175" s="35"/>
      <c r="AE175" s="35"/>
      <c r="AT175" s="18" t="s">
        <v>987</v>
      </c>
      <c r="AU175" s="18" t="s">
        <v>82</v>
      </c>
    </row>
    <row r="176" spans="1:65" s="13" customFormat="1" ht="11.25">
      <c r="B176" s="199"/>
      <c r="C176" s="200"/>
      <c r="D176" s="192" t="s">
        <v>152</v>
      </c>
      <c r="E176" s="201" t="s">
        <v>19</v>
      </c>
      <c r="F176" s="202" t="s">
        <v>1701</v>
      </c>
      <c r="G176" s="200"/>
      <c r="H176" s="201" t="s">
        <v>19</v>
      </c>
      <c r="I176" s="203"/>
      <c r="J176" s="200"/>
      <c r="K176" s="200"/>
      <c r="L176" s="204"/>
      <c r="M176" s="205"/>
      <c r="N176" s="206"/>
      <c r="O176" s="206"/>
      <c r="P176" s="206"/>
      <c r="Q176" s="206"/>
      <c r="R176" s="206"/>
      <c r="S176" s="206"/>
      <c r="T176" s="207"/>
      <c r="AT176" s="208" t="s">
        <v>152</v>
      </c>
      <c r="AU176" s="208" t="s">
        <v>82</v>
      </c>
      <c r="AV176" s="13" t="s">
        <v>80</v>
      </c>
      <c r="AW176" s="13" t="s">
        <v>35</v>
      </c>
      <c r="AX176" s="13" t="s">
        <v>73</v>
      </c>
      <c r="AY176" s="208" t="s">
        <v>139</v>
      </c>
    </row>
    <row r="177" spans="1:65" s="14" customFormat="1" ht="11.25">
      <c r="B177" s="209"/>
      <c r="C177" s="210"/>
      <c r="D177" s="192" t="s">
        <v>152</v>
      </c>
      <c r="E177" s="211" t="s">
        <v>19</v>
      </c>
      <c r="F177" s="212" t="s">
        <v>1758</v>
      </c>
      <c r="G177" s="210"/>
      <c r="H177" s="213">
        <v>2</v>
      </c>
      <c r="I177" s="214"/>
      <c r="J177" s="210"/>
      <c r="K177" s="210"/>
      <c r="L177" s="215"/>
      <c r="M177" s="216"/>
      <c r="N177" s="217"/>
      <c r="O177" s="217"/>
      <c r="P177" s="217"/>
      <c r="Q177" s="217"/>
      <c r="R177" s="217"/>
      <c r="S177" s="217"/>
      <c r="T177" s="218"/>
      <c r="AT177" s="219" t="s">
        <v>152</v>
      </c>
      <c r="AU177" s="219" t="s">
        <v>82</v>
      </c>
      <c r="AV177" s="14" t="s">
        <v>82</v>
      </c>
      <c r="AW177" s="14" t="s">
        <v>35</v>
      </c>
      <c r="AX177" s="14" t="s">
        <v>73</v>
      </c>
      <c r="AY177" s="219" t="s">
        <v>139</v>
      </c>
    </row>
    <row r="178" spans="1:65" s="14" customFormat="1" ht="11.25">
      <c r="B178" s="209"/>
      <c r="C178" s="210"/>
      <c r="D178" s="192" t="s">
        <v>152</v>
      </c>
      <c r="E178" s="211" t="s">
        <v>19</v>
      </c>
      <c r="F178" s="212" t="s">
        <v>1759</v>
      </c>
      <c r="G178" s="210"/>
      <c r="H178" s="213">
        <v>4</v>
      </c>
      <c r="I178" s="214"/>
      <c r="J178" s="210"/>
      <c r="K178" s="210"/>
      <c r="L178" s="215"/>
      <c r="M178" s="216"/>
      <c r="N178" s="217"/>
      <c r="O178" s="217"/>
      <c r="P178" s="217"/>
      <c r="Q178" s="217"/>
      <c r="R178" s="217"/>
      <c r="S178" s="217"/>
      <c r="T178" s="218"/>
      <c r="AT178" s="219" t="s">
        <v>152</v>
      </c>
      <c r="AU178" s="219" t="s">
        <v>82</v>
      </c>
      <c r="AV178" s="14" t="s">
        <v>82</v>
      </c>
      <c r="AW178" s="14" t="s">
        <v>35</v>
      </c>
      <c r="AX178" s="14" t="s">
        <v>73</v>
      </c>
      <c r="AY178" s="219" t="s">
        <v>139</v>
      </c>
    </row>
    <row r="179" spans="1:65" s="15" customFormat="1" ht="11.25">
      <c r="B179" s="220"/>
      <c r="C179" s="221"/>
      <c r="D179" s="192" t="s">
        <v>152</v>
      </c>
      <c r="E179" s="222" t="s">
        <v>19</v>
      </c>
      <c r="F179" s="223" t="s">
        <v>155</v>
      </c>
      <c r="G179" s="221"/>
      <c r="H179" s="224">
        <v>6</v>
      </c>
      <c r="I179" s="225"/>
      <c r="J179" s="221"/>
      <c r="K179" s="221"/>
      <c r="L179" s="226"/>
      <c r="M179" s="227"/>
      <c r="N179" s="228"/>
      <c r="O179" s="228"/>
      <c r="P179" s="228"/>
      <c r="Q179" s="228"/>
      <c r="R179" s="228"/>
      <c r="S179" s="228"/>
      <c r="T179" s="229"/>
      <c r="AT179" s="230" t="s">
        <v>152</v>
      </c>
      <c r="AU179" s="230" t="s">
        <v>82</v>
      </c>
      <c r="AV179" s="15" t="s">
        <v>146</v>
      </c>
      <c r="AW179" s="15" t="s">
        <v>35</v>
      </c>
      <c r="AX179" s="15" t="s">
        <v>80</v>
      </c>
      <c r="AY179" s="230" t="s">
        <v>139</v>
      </c>
    </row>
    <row r="180" spans="1:65" s="12" customFormat="1" ht="22.9" customHeight="1">
      <c r="B180" s="163"/>
      <c r="C180" s="164"/>
      <c r="D180" s="165" t="s">
        <v>72</v>
      </c>
      <c r="E180" s="177" t="s">
        <v>1760</v>
      </c>
      <c r="F180" s="177" t="s">
        <v>1761</v>
      </c>
      <c r="G180" s="164"/>
      <c r="H180" s="164"/>
      <c r="I180" s="167"/>
      <c r="J180" s="178">
        <f>BK180</f>
        <v>0</v>
      </c>
      <c r="K180" s="164"/>
      <c r="L180" s="169"/>
      <c r="M180" s="170"/>
      <c r="N180" s="171"/>
      <c r="O180" s="171"/>
      <c r="P180" s="172">
        <f>SUM(P181:P194)</f>
        <v>0</v>
      </c>
      <c r="Q180" s="171"/>
      <c r="R180" s="172">
        <f>SUM(R181:R194)</f>
        <v>0</v>
      </c>
      <c r="S180" s="171"/>
      <c r="T180" s="173">
        <f>SUM(T181:T194)</f>
        <v>0</v>
      </c>
      <c r="AR180" s="174" t="s">
        <v>180</v>
      </c>
      <c r="AT180" s="175" t="s">
        <v>72</v>
      </c>
      <c r="AU180" s="175" t="s">
        <v>80</v>
      </c>
      <c r="AY180" s="174" t="s">
        <v>139</v>
      </c>
      <c r="BK180" s="176">
        <f>SUM(BK181:BK194)</f>
        <v>0</v>
      </c>
    </row>
    <row r="181" spans="1:65" s="2" customFormat="1" ht="16.5" customHeight="1">
      <c r="A181" s="35"/>
      <c r="B181" s="36"/>
      <c r="C181" s="179" t="s">
        <v>264</v>
      </c>
      <c r="D181" s="179" t="s">
        <v>141</v>
      </c>
      <c r="E181" s="180" t="s">
        <v>1762</v>
      </c>
      <c r="F181" s="181" t="s">
        <v>1763</v>
      </c>
      <c r="G181" s="182" t="s">
        <v>1208</v>
      </c>
      <c r="H181" s="183">
        <v>360</v>
      </c>
      <c r="I181" s="184"/>
      <c r="J181" s="185">
        <f>ROUND(I181*H181,2)</f>
        <v>0</v>
      </c>
      <c r="K181" s="181" t="s">
        <v>145</v>
      </c>
      <c r="L181" s="40"/>
      <c r="M181" s="186" t="s">
        <v>19</v>
      </c>
      <c r="N181" s="187" t="s">
        <v>44</v>
      </c>
      <c r="O181" s="65"/>
      <c r="P181" s="188">
        <f>O181*H181</f>
        <v>0</v>
      </c>
      <c r="Q181" s="188">
        <v>0</v>
      </c>
      <c r="R181" s="188">
        <f>Q181*H181</f>
        <v>0</v>
      </c>
      <c r="S181" s="188">
        <v>0</v>
      </c>
      <c r="T181" s="189">
        <f>S181*H181</f>
        <v>0</v>
      </c>
      <c r="U181" s="35"/>
      <c r="V181" s="35"/>
      <c r="W181" s="35"/>
      <c r="X181" s="35"/>
      <c r="Y181" s="35"/>
      <c r="Z181" s="35"/>
      <c r="AA181" s="35"/>
      <c r="AB181" s="35"/>
      <c r="AC181" s="35"/>
      <c r="AD181" s="35"/>
      <c r="AE181" s="35"/>
      <c r="AR181" s="190" t="s">
        <v>1685</v>
      </c>
      <c r="AT181" s="190" t="s">
        <v>141</v>
      </c>
      <c r="AU181" s="190" t="s">
        <v>82</v>
      </c>
      <c r="AY181" s="18" t="s">
        <v>139</v>
      </c>
      <c r="BE181" s="191">
        <f>IF(N181="základní",J181,0)</f>
        <v>0</v>
      </c>
      <c r="BF181" s="191">
        <f>IF(N181="snížená",J181,0)</f>
        <v>0</v>
      </c>
      <c r="BG181" s="191">
        <f>IF(N181="zákl. přenesená",J181,0)</f>
        <v>0</v>
      </c>
      <c r="BH181" s="191">
        <f>IF(N181="sníž. přenesená",J181,0)</f>
        <v>0</v>
      </c>
      <c r="BI181" s="191">
        <f>IF(N181="nulová",J181,0)</f>
        <v>0</v>
      </c>
      <c r="BJ181" s="18" t="s">
        <v>80</v>
      </c>
      <c r="BK181" s="191">
        <f>ROUND(I181*H181,2)</f>
        <v>0</v>
      </c>
      <c r="BL181" s="18" t="s">
        <v>1685</v>
      </c>
      <c r="BM181" s="190" t="s">
        <v>1764</v>
      </c>
    </row>
    <row r="182" spans="1:65" s="2" customFormat="1" ht="11.25">
      <c r="A182" s="35"/>
      <c r="B182" s="36"/>
      <c r="C182" s="37"/>
      <c r="D182" s="192" t="s">
        <v>148</v>
      </c>
      <c r="E182" s="37"/>
      <c r="F182" s="193" t="s">
        <v>1763</v>
      </c>
      <c r="G182" s="37"/>
      <c r="H182" s="37"/>
      <c r="I182" s="194"/>
      <c r="J182" s="37"/>
      <c r="K182" s="37"/>
      <c r="L182" s="40"/>
      <c r="M182" s="195"/>
      <c r="N182" s="196"/>
      <c r="O182" s="65"/>
      <c r="P182" s="65"/>
      <c r="Q182" s="65"/>
      <c r="R182" s="65"/>
      <c r="S182" s="65"/>
      <c r="T182" s="66"/>
      <c r="U182" s="35"/>
      <c r="V182" s="35"/>
      <c r="W182" s="35"/>
      <c r="X182" s="35"/>
      <c r="Y182" s="35"/>
      <c r="Z182" s="35"/>
      <c r="AA182" s="35"/>
      <c r="AB182" s="35"/>
      <c r="AC182" s="35"/>
      <c r="AD182" s="35"/>
      <c r="AE182" s="35"/>
      <c r="AT182" s="18" t="s">
        <v>148</v>
      </c>
      <c r="AU182" s="18" t="s">
        <v>82</v>
      </c>
    </row>
    <row r="183" spans="1:65" s="2" customFormat="1" ht="11.25">
      <c r="A183" s="35"/>
      <c r="B183" s="36"/>
      <c r="C183" s="37"/>
      <c r="D183" s="197" t="s">
        <v>150</v>
      </c>
      <c r="E183" s="37"/>
      <c r="F183" s="198" t="s">
        <v>1765</v>
      </c>
      <c r="G183" s="37"/>
      <c r="H183" s="37"/>
      <c r="I183" s="194"/>
      <c r="J183" s="37"/>
      <c r="K183" s="37"/>
      <c r="L183" s="40"/>
      <c r="M183" s="195"/>
      <c r="N183" s="196"/>
      <c r="O183" s="65"/>
      <c r="P183" s="65"/>
      <c r="Q183" s="65"/>
      <c r="R183" s="65"/>
      <c r="S183" s="65"/>
      <c r="T183" s="66"/>
      <c r="U183" s="35"/>
      <c r="V183" s="35"/>
      <c r="W183" s="35"/>
      <c r="X183" s="35"/>
      <c r="Y183" s="35"/>
      <c r="Z183" s="35"/>
      <c r="AA183" s="35"/>
      <c r="AB183" s="35"/>
      <c r="AC183" s="35"/>
      <c r="AD183" s="35"/>
      <c r="AE183" s="35"/>
      <c r="AT183" s="18" t="s">
        <v>150</v>
      </c>
      <c r="AU183" s="18" t="s">
        <v>82</v>
      </c>
    </row>
    <row r="184" spans="1:65" s="14" customFormat="1" ht="11.25">
      <c r="B184" s="209"/>
      <c r="C184" s="210"/>
      <c r="D184" s="192" t="s">
        <v>152</v>
      </c>
      <c r="E184" s="211" t="s">
        <v>19</v>
      </c>
      <c r="F184" s="212" t="s">
        <v>1766</v>
      </c>
      <c r="G184" s="210"/>
      <c r="H184" s="213">
        <v>360</v>
      </c>
      <c r="I184" s="214"/>
      <c r="J184" s="210"/>
      <c r="K184" s="210"/>
      <c r="L184" s="215"/>
      <c r="M184" s="216"/>
      <c r="N184" s="217"/>
      <c r="O184" s="217"/>
      <c r="P184" s="217"/>
      <c r="Q184" s="217"/>
      <c r="R184" s="217"/>
      <c r="S184" s="217"/>
      <c r="T184" s="218"/>
      <c r="AT184" s="219" t="s">
        <v>152</v>
      </c>
      <c r="AU184" s="219" t="s">
        <v>82</v>
      </c>
      <c r="AV184" s="14" t="s">
        <v>82</v>
      </c>
      <c r="AW184" s="14" t="s">
        <v>35</v>
      </c>
      <c r="AX184" s="14" t="s">
        <v>73</v>
      </c>
      <c r="AY184" s="219" t="s">
        <v>139</v>
      </c>
    </row>
    <row r="185" spans="1:65" s="15" customFormat="1" ht="11.25">
      <c r="B185" s="220"/>
      <c r="C185" s="221"/>
      <c r="D185" s="192" t="s">
        <v>152</v>
      </c>
      <c r="E185" s="222" t="s">
        <v>19</v>
      </c>
      <c r="F185" s="223" t="s">
        <v>155</v>
      </c>
      <c r="G185" s="221"/>
      <c r="H185" s="224">
        <v>360</v>
      </c>
      <c r="I185" s="225"/>
      <c r="J185" s="221"/>
      <c r="K185" s="221"/>
      <c r="L185" s="226"/>
      <c r="M185" s="227"/>
      <c r="N185" s="228"/>
      <c r="O185" s="228"/>
      <c r="P185" s="228"/>
      <c r="Q185" s="228"/>
      <c r="R185" s="228"/>
      <c r="S185" s="228"/>
      <c r="T185" s="229"/>
      <c r="AT185" s="230" t="s">
        <v>152</v>
      </c>
      <c r="AU185" s="230" t="s">
        <v>82</v>
      </c>
      <c r="AV185" s="15" t="s">
        <v>146</v>
      </c>
      <c r="AW185" s="15" t="s">
        <v>35</v>
      </c>
      <c r="AX185" s="15" t="s">
        <v>80</v>
      </c>
      <c r="AY185" s="230" t="s">
        <v>139</v>
      </c>
    </row>
    <row r="186" spans="1:65" s="2" customFormat="1" ht="49.15" customHeight="1">
      <c r="A186" s="35"/>
      <c r="B186" s="36"/>
      <c r="C186" s="179" t="s">
        <v>8</v>
      </c>
      <c r="D186" s="179" t="s">
        <v>141</v>
      </c>
      <c r="E186" s="180" t="s">
        <v>1767</v>
      </c>
      <c r="F186" s="181" t="s">
        <v>1768</v>
      </c>
      <c r="G186" s="182" t="s">
        <v>230</v>
      </c>
      <c r="H186" s="183">
        <v>67.8</v>
      </c>
      <c r="I186" s="184"/>
      <c r="J186" s="185">
        <f>ROUND(I186*H186,2)</f>
        <v>0</v>
      </c>
      <c r="K186" s="181" t="s">
        <v>319</v>
      </c>
      <c r="L186" s="40"/>
      <c r="M186" s="186" t="s">
        <v>19</v>
      </c>
      <c r="N186" s="187" t="s">
        <v>44</v>
      </c>
      <c r="O186" s="65"/>
      <c r="P186" s="188">
        <f>O186*H186</f>
        <v>0</v>
      </c>
      <c r="Q186" s="188">
        <v>0</v>
      </c>
      <c r="R186" s="188">
        <f>Q186*H186</f>
        <v>0</v>
      </c>
      <c r="S186" s="188">
        <v>0</v>
      </c>
      <c r="T186" s="189">
        <f>S186*H186</f>
        <v>0</v>
      </c>
      <c r="U186" s="35"/>
      <c r="V186" s="35"/>
      <c r="W186" s="35"/>
      <c r="X186" s="35"/>
      <c r="Y186" s="35"/>
      <c r="Z186" s="35"/>
      <c r="AA186" s="35"/>
      <c r="AB186" s="35"/>
      <c r="AC186" s="35"/>
      <c r="AD186" s="35"/>
      <c r="AE186" s="35"/>
      <c r="AR186" s="190" t="s">
        <v>1273</v>
      </c>
      <c r="AT186" s="190" t="s">
        <v>141</v>
      </c>
      <c r="AU186" s="190" t="s">
        <v>82</v>
      </c>
      <c r="AY186" s="18" t="s">
        <v>139</v>
      </c>
      <c r="BE186" s="191">
        <f>IF(N186="základní",J186,0)</f>
        <v>0</v>
      </c>
      <c r="BF186" s="191">
        <f>IF(N186="snížená",J186,0)</f>
        <v>0</v>
      </c>
      <c r="BG186" s="191">
        <f>IF(N186="zákl. přenesená",J186,0)</f>
        <v>0</v>
      </c>
      <c r="BH186" s="191">
        <f>IF(N186="sníž. přenesená",J186,0)</f>
        <v>0</v>
      </c>
      <c r="BI186" s="191">
        <f>IF(N186="nulová",J186,0)</f>
        <v>0</v>
      </c>
      <c r="BJ186" s="18" t="s">
        <v>80</v>
      </c>
      <c r="BK186" s="191">
        <f>ROUND(I186*H186,2)</f>
        <v>0</v>
      </c>
      <c r="BL186" s="18" t="s">
        <v>1273</v>
      </c>
      <c r="BM186" s="190" t="s">
        <v>1769</v>
      </c>
    </row>
    <row r="187" spans="1:65" s="2" customFormat="1" ht="97.5">
      <c r="A187" s="35"/>
      <c r="B187" s="36"/>
      <c r="C187" s="37"/>
      <c r="D187" s="192" t="s">
        <v>148</v>
      </c>
      <c r="E187" s="37"/>
      <c r="F187" s="193" t="s">
        <v>1770</v>
      </c>
      <c r="G187" s="37"/>
      <c r="H187" s="37"/>
      <c r="I187" s="194"/>
      <c r="J187" s="37"/>
      <c r="K187" s="37"/>
      <c r="L187" s="40"/>
      <c r="M187" s="195"/>
      <c r="N187" s="196"/>
      <c r="O187" s="65"/>
      <c r="P187" s="65"/>
      <c r="Q187" s="65"/>
      <c r="R187" s="65"/>
      <c r="S187" s="65"/>
      <c r="T187" s="66"/>
      <c r="U187" s="35"/>
      <c r="V187" s="35"/>
      <c r="W187" s="35"/>
      <c r="X187" s="35"/>
      <c r="Y187" s="35"/>
      <c r="Z187" s="35"/>
      <c r="AA187" s="35"/>
      <c r="AB187" s="35"/>
      <c r="AC187" s="35"/>
      <c r="AD187" s="35"/>
      <c r="AE187" s="35"/>
      <c r="AT187" s="18" t="s">
        <v>148</v>
      </c>
      <c r="AU187" s="18" t="s">
        <v>82</v>
      </c>
    </row>
    <row r="188" spans="1:65" s="13" customFormat="1" ht="11.25">
      <c r="B188" s="199"/>
      <c r="C188" s="200"/>
      <c r="D188" s="192" t="s">
        <v>152</v>
      </c>
      <c r="E188" s="201" t="s">
        <v>19</v>
      </c>
      <c r="F188" s="202" t="s">
        <v>1771</v>
      </c>
      <c r="G188" s="200"/>
      <c r="H188" s="201" t="s">
        <v>19</v>
      </c>
      <c r="I188" s="203"/>
      <c r="J188" s="200"/>
      <c r="K188" s="200"/>
      <c r="L188" s="204"/>
      <c r="M188" s="205"/>
      <c r="N188" s="206"/>
      <c r="O188" s="206"/>
      <c r="P188" s="206"/>
      <c r="Q188" s="206"/>
      <c r="R188" s="206"/>
      <c r="S188" s="206"/>
      <c r="T188" s="207"/>
      <c r="AT188" s="208" t="s">
        <v>152</v>
      </c>
      <c r="AU188" s="208" t="s">
        <v>82</v>
      </c>
      <c r="AV188" s="13" t="s">
        <v>80</v>
      </c>
      <c r="AW188" s="13" t="s">
        <v>35</v>
      </c>
      <c r="AX188" s="13" t="s">
        <v>73</v>
      </c>
      <c r="AY188" s="208" t="s">
        <v>139</v>
      </c>
    </row>
    <row r="189" spans="1:65" s="14" customFormat="1" ht="11.25">
      <c r="B189" s="209"/>
      <c r="C189" s="210"/>
      <c r="D189" s="192" t="s">
        <v>152</v>
      </c>
      <c r="E189" s="211" t="s">
        <v>19</v>
      </c>
      <c r="F189" s="212" t="s">
        <v>1772</v>
      </c>
      <c r="G189" s="210"/>
      <c r="H189" s="213">
        <v>67.8</v>
      </c>
      <c r="I189" s="214"/>
      <c r="J189" s="210"/>
      <c r="K189" s="210"/>
      <c r="L189" s="215"/>
      <c r="M189" s="216"/>
      <c r="N189" s="217"/>
      <c r="O189" s="217"/>
      <c r="P189" s="217"/>
      <c r="Q189" s="217"/>
      <c r="R189" s="217"/>
      <c r="S189" s="217"/>
      <c r="T189" s="218"/>
      <c r="AT189" s="219" t="s">
        <v>152</v>
      </c>
      <c r="AU189" s="219" t="s">
        <v>82</v>
      </c>
      <c r="AV189" s="14" t="s">
        <v>82</v>
      </c>
      <c r="AW189" s="14" t="s">
        <v>35</v>
      </c>
      <c r="AX189" s="14" t="s">
        <v>73</v>
      </c>
      <c r="AY189" s="219" t="s">
        <v>139</v>
      </c>
    </row>
    <row r="190" spans="1:65" s="15" customFormat="1" ht="11.25">
      <c r="B190" s="220"/>
      <c r="C190" s="221"/>
      <c r="D190" s="192" t="s">
        <v>152</v>
      </c>
      <c r="E190" s="222" t="s">
        <v>19</v>
      </c>
      <c r="F190" s="223" t="s">
        <v>155</v>
      </c>
      <c r="G190" s="221"/>
      <c r="H190" s="224">
        <v>67.8</v>
      </c>
      <c r="I190" s="225"/>
      <c r="J190" s="221"/>
      <c r="K190" s="221"/>
      <c r="L190" s="226"/>
      <c r="M190" s="227"/>
      <c r="N190" s="228"/>
      <c r="O190" s="228"/>
      <c r="P190" s="228"/>
      <c r="Q190" s="228"/>
      <c r="R190" s="228"/>
      <c r="S190" s="228"/>
      <c r="T190" s="229"/>
      <c r="AT190" s="230" t="s">
        <v>152</v>
      </c>
      <c r="AU190" s="230" t="s">
        <v>82</v>
      </c>
      <c r="AV190" s="15" t="s">
        <v>146</v>
      </c>
      <c r="AW190" s="15" t="s">
        <v>35</v>
      </c>
      <c r="AX190" s="15" t="s">
        <v>80</v>
      </c>
      <c r="AY190" s="230" t="s">
        <v>139</v>
      </c>
    </row>
    <row r="191" spans="1:65" s="2" customFormat="1" ht="55.5" customHeight="1">
      <c r="A191" s="35"/>
      <c r="B191" s="36"/>
      <c r="C191" s="179" t="s">
        <v>285</v>
      </c>
      <c r="D191" s="179" t="s">
        <v>141</v>
      </c>
      <c r="E191" s="180" t="s">
        <v>1773</v>
      </c>
      <c r="F191" s="181" t="s">
        <v>1774</v>
      </c>
      <c r="G191" s="182" t="s">
        <v>230</v>
      </c>
      <c r="H191" s="183">
        <v>2034</v>
      </c>
      <c r="I191" s="184"/>
      <c r="J191" s="185">
        <f>ROUND(I191*H191,2)</f>
        <v>0</v>
      </c>
      <c r="K191" s="181" t="s">
        <v>319</v>
      </c>
      <c r="L191" s="40"/>
      <c r="M191" s="186" t="s">
        <v>19</v>
      </c>
      <c r="N191" s="187" t="s">
        <v>44</v>
      </c>
      <c r="O191" s="65"/>
      <c r="P191" s="188">
        <f>O191*H191</f>
        <v>0</v>
      </c>
      <c r="Q191" s="188">
        <v>0</v>
      </c>
      <c r="R191" s="188">
        <f>Q191*H191</f>
        <v>0</v>
      </c>
      <c r="S191" s="188">
        <v>0</v>
      </c>
      <c r="T191" s="189">
        <f>S191*H191</f>
        <v>0</v>
      </c>
      <c r="U191" s="35"/>
      <c r="V191" s="35"/>
      <c r="W191" s="35"/>
      <c r="X191" s="35"/>
      <c r="Y191" s="35"/>
      <c r="Z191" s="35"/>
      <c r="AA191" s="35"/>
      <c r="AB191" s="35"/>
      <c r="AC191" s="35"/>
      <c r="AD191" s="35"/>
      <c r="AE191" s="35"/>
      <c r="AR191" s="190" t="s">
        <v>1273</v>
      </c>
      <c r="AT191" s="190" t="s">
        <v>141</v>
      </c>
      <c r="AU191" s="190" t="s">
        <v>82</v>
      </c>
      <c r="AY191" s="18" t="s">
        <v>139</v>
      </c>
      <c r="BE191" s="191">
        <f>IF(N191="základní",J191,0)</f>
        <v>0</v>
      </c>
      <c r="BF191" s="191">
        <f>IF(N191="snížená",J191,0)</f>
        <v>0</v>
      </c>
      <c r="BG191" s="191">
        <f>IF(N191="zákl. přenesená",J191,0)</f>
        <v>0</v>
      </c>
      <c r="BH191" s="191">
        <f>IF(N191="sníž. přenesená",J191,0)</f>
        <v>0</v>
      </c>
      <c r="BI191" s="191">
        <f>IF(N191="nulová",J191,0)</f>
        <v>0</v>
      </c>
      <c r="BJ191" s="18" t="s">
        <v>80</v>
      </c>
      <c r="BK191" s="191">
        <f>ROUND(I191*H191,2)</f>
        <v>0</v>
      </c>
      <c r="BL191" s="18" t="s">
        <v>1273</v>
      </c>
      <c r="BM191" s="190" t="s">
        <v>1775</v>
      </c>
    </row>
    <row r="192" spans="1:65" s="2" customFormat="1" ht="107.25">
      <c r="A192" s="35"/>
      <c r="B192" s="36"/>
      <c r="C192" s="37"/>
      <c r="D192" s="192" t="s">
        <v>148</v>
      </c>
      <c r="E192" s="37"/>
      <c r="F192" s="193" t="s">
        <v>1776</v>
      </c>
      <c r="G192" s="37"/>
      <c r="H192" s="37"/>
      <c r="I192" s="194"/>
      <c r="J192" s="37"/>
      <c r="K192" s="37"/>
      <c r="L192" s="40"/>
      <c r="M192" s="195"/>
      <c r="N192" s="196"/>
      <c r="O192" s="65"/>
      <c r="P192" s="65"/>
      <c r="Q192" s="65"/>
      <c r="R192" s="65"/>
      <c r="S192" s="65"/>
      <c r="T192" s="66"/>
      <c r="U192" s="35"/>
      <c r="V192" s="35"/>
      <c r="W192" s="35"/>
      <c r="X192" s="35"/>
      <c r="Y192" s="35"/>
      <c r="Z192" s="35"/>
      <c r="AA192" s="35"/>
      <c r="AB192" s="35"/>
      <c r="AC192" s="35"/>
      <c r="AD192" s="35"/>
      <c r="AE192" s="35"/>
      <c r="AT192" s="18" t="s">
        <v>148</v>
      </c>
      <c r="AU192" s="18" t="s">
        <v>82</v>
      </c>
    </row>
    <row r="193" spans="1:65" s="14" customFormat="1" ht="11.25">
      <c r="B193" s="209"/>
      <c r="C193" s="210"/>
      <c r="D193" s="192" t="s">
        <v>152</v>
      </c>
      <c r="E193" s="211" t="s">
        <v>19</v>
      </c>
      <c r="F193" s="212" t="s">
        <v>1777</v>
      </c>
      <c r="G193" s="210"/>
      <c r="H193" s="213">
        <v>2034</v>
      </c>
      <c r="I193" s="214"/>
      <c r="J193" s="210"/>
      <c r="K193" s="210"/>
      <c r="L193" s="215"/>
      <c r="M193" s="216"/>
      <c r="N193" s="217"/>
      <c r="O193" s="217"/>
      <c r="P193" s="217"/>
      <c r="Q193" s="217"/>
      <c r="R193" s="217"/>
      <c r="S193" s="217"/>
      <c r="T193" s="218"/>
      <c r="AT193" s="219" t="s">
        <v>152</v>
      </c>
      <c r="AU193" s="219" t="s">
        <v>82</v>
      </c>
      <c r="AV193" s="14" t="s">
        <v>82</v>
      </c>
      <c r="AW193" s="14" t="s">
        <v>35</v>
      </c>
      <c r="AX193" s="14" t="s">
        <v>73</v>
      </c>
      <c r="AY193" s="219" t="s">
        <v>139</v>
      </c>
    </row>
    <row r="194" spans="1:65" s="15" customFormat="1" ht="11.25">
      <c r="B194" s="220"/>
      <c r="C194" s="221"/>
      <c r="D194" s="192" t="s">
        <v>152</v>
      </c>
      <c r="E194" s="222" t="s">
        <v>19</v>
      </c>
      <c r="F194" s="223" t="s">
        <v>155</v>
      </c>
      <c r="G194" s="221"/>
      <c r="H194" s="224">
        <v>2034</v>
      </c>
      <c r="I194" s="225"/>
      <c r="J194" s="221"/>
      <c r="K194" s="221"/>
      <c r="L194" s="226"/>
      <c r="M194" s="227"/>
      <c r="N194" s="228"/>
      <c r="O194" s="228"/>
      <c r="P194" s="228"/>
      <c r="Q194" s="228"/>
      <c r="R194" s="228"/>
      <c r="S194" s="228"/>
      <c r="T194" s="229"/>
      <c r="AT194" s="230" t="s">
        <v>152</v>
      </c>
      <c r="AU194" s="230" t="s">
        <v>82</v>
      </c>
      <c r="AV194" s="15" t="s">
        <v>146</v>
      </c>
      <c r="AW194" s="15" t="s">
        <v>35</v>
      </c>
      <c r="AX194" s="15" t="s">
        <v>80</v>
      </c>
      <c r="AY194" s="230" t="s">
        <v>139</v>
      </c>
    </row>
    <row r="195" spans="1:65" s="12" customFormat="1" ht="22.9" customHeight="1">
      <c r="B195" s="163"/>
      <c r="C195" s="164"/>
      <c r="D195" s="165" t="s">
        <v>72</v>
      </c>
      <c r="E195" s="177" t="s">
        <v>1778</v>
      </c>
      <c r="F195" s="177" t="s">
        <v>1779</v>
      </c>
      <c r="G195" s="164"/>
      <c r="H195" s="164"/>
      <c r="I195" s="167"/>
      <c r="J195" s="178">
        <f>BK195</f>
        <v>0</v>
      </c>
      <c r="K195" s="164"/>
      <c r="L195" s="169"/>
      <c r="M195" s="170"/>
      <c r="N195" s="171"/>
      <c r="O195" s="171"/>
      <c r="P195" s="172">
        <f>SUM(P196:P239)</f>
        <v>0</v>
      </c>
      <c r="Q195" s="171"/>
      <c r="R195" s="172">
        <f>SUM(R196:R239)</f>
        <v>0</v>
      </c>
      <c r="S195" s="171"/>
      <c r="T195" s="173">
        <f>SUM(T196:T239)</f>
        <v>0</v>
      </c>
      <c r="AR195" s="174" t="s">
        <v>180</v>
      </c>
      <c r="AT195" s="175" t="s">
        <v>72</v>
      </c>
      <c r="AU195" s="175" t="s">
        <v>80</v>
      </c>
      <c r="AY195" s="174" t="s">
        <v>139</v>
      </c>
      <c r="BK195" s="176">
        <f>SUM(BK196:BK239)</f>
        <v>0</v>
      </c>
    </row>
    <row r="196" spans="1:65" s="2" customFormat="1" ht="16.5" customHeight="1">
      <c r="A196" s="35"/>
      <c r="B196" s="36"/>
      <c r="C196" s="179" t="s">
        <v>289</v>
      </c>
      <c r="D196" s="179" t="s">
        <v>141</v>
      </c>
      <c r="E196" s="180" t="s">
        <v>1780</v>
      </c>
      <c r="F196" s="181" t="s">
        <v>1781</v>
      </c>
      <c r="G196" s="182" t="s">
        <v>1782</v>
      </c>
      <c r="H196" s="183">
        <v>70</v>
      </c>
      <c r="I196" s="184"/>
      <c r="J196" s="185">
        <f>ROUND(I196*H196,2)</f>
        <v>0</v>
      </c>
      <c r="K196" s="181" t="s">
        <v>19</v>
      </c>
      <c r="L196" s="40"/>
      <c r="M196" s="186" t="s">
        <v>19</v>
      </c>
      <c r="N196" s="187" t="s">
        <v>44</v>
      </c>
      <c r="O196" s="65"/>
      <c r="P196" s="188">
        <f>O196*H196</f>
        <v>0</v>
      </c>
      <c r="Q196" s="188">
        <v>0</v>
      </c>
      <c r="R196" s="188">
        <f>Q196*H196</f>
        <v>0</v>
      </c>
      <c r="S196" s="188">
        <v>0</v>
      </c>
      <c r="T196" s="189">
        <f>S196*H196</f>
        <v>0</v>
      </c>
      <c r="U196" s="35"/>
      <c r="V196" s="35"/>
      <c r="W196" s="35"/>
      <c r="X196" s="35"/>
      <c r="Y196" s="35"/>
      <c r="Z196" s="35"/>
      <c r="AA196" s="35"/>
      <c r="AB196" s="35"/>
      <c r="AC196" s="35"/>
      <c r="AD196" s="35"/>
      <c r="AE196" s="35"/>
      <c r="AR196" s="190" t="s">
        <v>1685</v>
      </c>
      <c r="AT196" s="190" t="s">
        <v>141</v>
      </c>
      <c r="AU196" s="190" t="s">
        <v>82</v>
      </c>
      <c r="AY196" s="18" t="s">
        <v>139</v>
      </c>
      <c r="BE196" s="191">
        <f>IF(N196="základní",J196,0)</f>
        <v>0</v>
      </c>
      <c r="BF196" s="191">
        <f>IF(N196="snížená",J196,0)</f>
        <v>0</v>
      </c>
      <c r="BG196" s="191">
        <f>IF(N196="zákl. přenesená",J196,0)</f>
        <v>0</v>
      </c>
      <c r="BH196" s="191">
        <f>IF(N196="sníž. přenesená",J196,0)</f>
        <v>0</v>
      </c>
      <c r="BI196" s="191">
        <f>IF(N196="nulová",J196,0)</f>
        <v>0</v>
      </c>
      <c r="BJ196" s="18" t="s">
        <v>80</v>
      </c>
      <c r="BK196" s="191">
        <f>ROUND(I196*H196,2)</f>
        <v>0</v>
      </c>
      <c r="BL196" s="18" t="s">
        <v>1685</v>
      </c>
      <c r="BM196" s="190" t="s">
        <v>1783</v>
      </c>
    </row>
    <row r="197" spans="1:65" s="2" customFormat="1" ht="11.25">
      <c r="A197" s="35"/>
      <c r="B197" s="36"/>
      <c r="C197" s="37"/>
      <c r="D197" s="192" t="s">
        <v>148</v>
      </c>
      <c r="E197" s="37"/>
      <c r="F197" s="193" t="s">
        <v>1781</v>
      </c>
      <c r="G197" s="37"/>
      <c r="H197" s="37"/>
      <c r="I197" s="194"/>
      <c r="J197" s="37"/>
      <c r="K197" s="37"/>
      <c r="L197" s="40"/>
      <c r="M197" s="195"/>
      <c r="N197" s="196"/>
      <c r="O197" s="65"/>
      <c r="P197" s="65"/>
      <c r="Q197" s="65"/>
      <c r="R197" s="65"/>
      <c r="S197" s="65"/>
      <c r="T197" s="66"/>
      <c r="U197" s="35"/>
      <c r="V197" s="35"/>
      <c r="W197" s="35"/>
      <c r="X197" s="35"/>
      <c r="Y197" s="35"/>
      <c r="Z197" s="35"/>
      <c r="AA197" s="35"/>
      <c r="AB197" s="35"/>
      <c r="AC197" s="35"/>
      <c r="AD197" s="35"/>
      <c r="AE197" s="35"/>
      <c r="AT197" s="18" t="s">
        <v>148</v>
      </c>
      <c r="AU197" s="18" t="s">
        <v>82</v>
      </c>
    </row>
    <row r="198" spans="1:65" s="13" customFormat="1" ht="11.25">
      <c r="B198" s="199"/>
      <c r="C198" s="200"/>
      <c r="D198" s="192" t="s">
        <v>152</v>
      </c>
      <c r="E198" s="201" t="s">
        <v>19</v>
      </c>
      <c r="F198" s="202" t="s">
        <v>1715</v>
      </c>
      <c r="G198" s="200"/>
      <c r="H198" s="201" t="s">
        <v>19</v>
      </c>
      <c r="I198" s="203"/>
      <c r="J198" s="200"/>
      <c r="K198" s="200"/>
      <c r="L198" s="204"/>
      <c r="M198" s="205"/>
      <c r="N198" s="206"/>
      <c r="O198" s="206"/>
      <c r="P198" s="206"/>
      <c r="Q198" s="206"/>
      <c r="R198" s="206"/>
      <c r="S198" s="206"/>
      <c r="T198" s="207"/>
      <c r="AT198" s="208" t="s">
        <v>152</v>
      </c>
      <c r="AU198" s="208" t="s">
        <v>82</v>
      </c>
      <c r="AV198" s="13" t="s">
        <v>80</v>
      </c>
      <c r="AW198" s="13" t="s">
        <v>35</v>
      </c>
      <c r="AX198" s="13" t="s">
        <v>73</v>
      </c>
      <c r="AY198" s="208" t="s">
        <v>139</v>
      </c>
    </row>
    <row r="199" spans="1:65" s="14" customFormat="1" ht="11.25">
      <c r="B199" s="209"/>
      <c r="C199" s="210"/>
      <c r="D199" s="192" t="s">
        <v>152</v>
      </c>
      <c r="E199" s="211" t="s">
        <v>19</v>
      </c>
      <c r="F199" s="212" t="s">
        <v>1784</v>
      </c>
      <c r="G199" s="210"/>
      <c r="H199" s="213">
        <v>70</v>
      </c>
      <c r="I199" s="214"/>
      <c r="J199" s="210"/>
      <c r="K199" s="210"/>
      <c r="L199" s="215"/>
      <c r="M199" s="216"/>
      <c r="N199" s="217"/>
      <c r="O199" s="217"/>
      <c r="P199" s="217"/>
      <c r="Q199" s="217"/>
      <c r="R199" s="217"/>
      <c r="S199" s="217"/>
      <c r="T199" s="218"/>
      <c r="AT199" s="219" t="s">
        <v>152</v>
      </c>
      <c r="AU199" s="219" t="s">
        <v>82</v>
      </c>
      <c r="AV199" s="14" t="s">
        <v>82</v>
      </c>
      <c r="AW199" s="14" t="s">
        <v>35</v>
      </c>
      <c r="AX199" s="14" t="s">
        <v>73</v>
      </c>
      <c r="AY199" s="219" t="s">
        <v>139</v>
      </c>
    </row>
    <row r="200" spans="1:65" s="15" customFormat="1" ht="11.25">
      <c r="B200" s="220"/>
      <c r="C200" s="221"/>
      <c r="D200" s="192" t="s">
        <v>152</v>
      </c>
      <c r="E200" s="222" t="s">
        <v>19</v>
      </c>
      <c r="F200" s="223" t="s">
        <v>155</v>
      </c>
      <c r="G200" s="221"/>
      <c r="H200" s="224">
        <v>70</v>
      </c>
      <c r="I200" s="225"/>
      <c r="J200" s="221"/>
      <c r="K200" s="221"/>
      <c r="L200" s="226"/>
      <c r="M200" s="227"/>
      <c r="N200" s="228"/>
      <c r="O200" s="228"/>
      <c r="P200" s="228"/>
      <c r="Q200" s="228"/>
      <c r="R200" s="228"/>
      <c r="S200" s="228"/>
      <c r="T200" s="229"/>
      <c r="AT200" s="230" t="s">
        <v>152</v>
      </c>
      <c r="AU200" s="230" t="s">
        <v>82</v>
      </c>
      <c r="AV200" s="15" t="s">
        <v>146</v>
      </c>
      <c r="AW200" s="15" t="s">
        <v>35</v>
      </c>
      <c r="AX200" s="15" t="s">
        <v>80</v>
      </c>
      <c r="AY200" s="230" t="s">
        <v>139</v>
      </c>
    </row>
    <row r="201" spans="1:65" s="2" customFormat="1" ht="24.2" customHeight="1">
      <c r="A201" s="35"/>
      <c r="B201" s="36"/>
      <c r="C201" s="179" t="s">
        <v>302</v>
      </c>
      <c r="D201" s="179" t="s">
        <v>141</v>
      </c>
      <c r="E201" s="180" t="s">
        <v>1785</v>
      </c>
      <c r="F201" s="181" t="s">
        <v>1786</v>
      </c>
      <c r="G201" s="182" t="s">
        <v>1208</v>
      </c>
      <c r="H201" s="183">
        <v>100</v>
      </c>
      <c r="I201" s="184"/>
      <c r="J201" s="185">
        <f>ROUND(I201*H201,2)</f>
        <v>0</v>
      </c>
      <c r="K201" s="181" t="s">
        <v>319</v>
      </c>
      <c r="L201" s="40"/>
      <c r="M201" s="186" t="s">
        <v>19</v>
      </c>
      <c r="N201" s="187" t="s">
        <v>44</v>
      </c>
      <c r="O201" s="65"/>
      <c r="P201" s="188">
        <f>O201*H201</f>
        <v>0</v>
      </c>
      <c r="Q201" s="188">
        <v>0</v>
      </c>
      <c r="R201" s="188">
        <f>Q201*H201</f>
        <v>0</v>
      </c>
      <c r="S201" s="188">
        <v>0</v>
      </c>
      <c r="T201" s="189">
        <f>S201*H201</f>
        <v>0</v>
      </c>
      <c r="U201" s="35"/>
      <c r="V201" s="35"/>
      <c r="W201" s="35"/>
      <c r="X201" s="35"/>
      <c r="Y201" s="35"/>
      <c r="Z201" s="35"/>
      <c r="AA201" s="35"/>
      <c r="AB201" s="35"/>
      <c r="AC201" s="35"/>
      <c r="AD201" s="35"/>
      <c r="AE201" s="35"/>
      <c r="AR201" s="190" t="s">
        <v>1685</v>
      </c>
      <c r="AT201" s="190" t="s">
        <v>141</v>
      </c>
      <c r="AU201" s="190" t="s">
        <v>82</v>
      </c>
      <c r="AY201" s="18" t="s">
        <v>139</v>
      </c>
      <c r="BE201" s="191">
        <f>IF(N201="základní",J201,0)</f>
        <v>0</v>
      </c>
      <c r="BF201" s="191">
        <f>IF(N201="snížená",J201,0)</f>
        <v>0</v>
      </c>
      <c r="BG201" s="191">
        <f>IF(N201="zákl. přenesená",J201,0)</f>
        <v>0</v>
      </c>
      <c r="BH201" s="191">
        <f>IF(N201="sníž. přenesená",J201,0)</f>
        <v>0</v>
      </c>
      <c r="BI201" s="191">
        <f>IF(N201="nulová",J201,0)</f>
        <v>0</v>
      </c>
      <c r="BJ201" s="18" t="s">
        <v>80</v>
      </c>
      <c r="BK201" s="191">
        <f>ROUND(I201*H201,2)</f>
        <v>0</v>
      </c>
      <c r="BL201" s="18" t="s">
        <v>1685</v>
      </c>
      <c r="BM201" s="190" t="s">
        <v>1787</v>
      </c>
    </row>
    <row r="202" spans="1:65" s="2" customFormat="1" ht="11.25">
      <c r="A202" s="35"/>
      <c r="B202" s="36"/>
      <c r="C202" s="37"/>
      <c r="D202" s="192" t="s">
        <v>148</v>
      </c>
      <c r="E202" s="37"/>
      <c r="F202" s="193" t="s">
        <v>1788</v>
      </c>
      <c r="G202" s="37"/>
      <c r="H202" s="37"/>
      <c r="I202" s="194"/>
      <c r="J202" s="37"/>
      <c r="K202" s="37"/>
      <c r="L202" s="40"/>
      <c r="M202" s="195"/>
      <c r="N202" s="196"/>
      <c r="O202" s="65"/>
      <c r="P202" s="65"/>
      <c r="Q202" s="65"/>
      <c r="R202" s="65"/>
      <c r="S202" s="65"/>
      <c r="T202" s="66"/>
      <c r="U202" s="35"/>
      <c r="V202" s="35"/>
      <c r="W202" s="35"/>
      <c r="X202" s="35"/>
      <c r="Y202" s="35"/>
      <c r="Z202" s="35"/>
      <c r="AA202" s="35"/>
      <c r="AB202" s="35"/>
      <c r="AC202" s="35"/>
      <c r="AD202" s="35"/>
      <c r="AE202" s="35"/>
      <c r="AT202" s="18" t="s">
        <v>148</v>
      </c>
      <c r="AU202" s="18" t="s">
        <v>82</v>
      </c>
    </row>
    <row r="203" spans="1:65" s="13" customFormat="1" ht="11.25">
      <c r="B203" s="199"/>
      <c r="C203" s="200"/>
      <c r="D203" s="192" t="s">
        <v>152</v>
      </c>
      <c r="E203" s="201" t="s">
        <v>19</v>
      </c>
      <c r="F203" s="202" t="s">
        <v>1701</v>
      </c>
      <c r="G203" s="200"/>
      <c r="H203" s="201" t="s">
        <v>19</v>
      </c>
      <c r="I203" s="203"/>
      <c r="J203" s="200"/>
      <c r="K203" s="200"/>
      <c r="L203" s="204"/>
      <c r="M203" s="205"/>
      <c r="N203" s="206"/>
      <c r="O203" s="206"/>
      <c r="P203" s="206"/>
      <c r="Q203" s="206"/>
      <c r="R203" s="206"/>
      <c r="S203" s="206"/>
      <c r="T203" s="207"/>
      <c r="AT203" s="208" t="s">
        <v>152</v>
      </c>
      <c r="AU203" s="208" t="s">
        <v>82</v>
      </c>
      <c r="AV203" s="13" t="s">
        <v>80</v>
      </c>
      <c r="AW203" s="13" t="s">
        <v>35</v>
      </c>
      <c r="AX203" s="13" t="s">
        <v>73</v>
      </c>
      <c r="AY203" s="208" t="s">
        <v>139</v>
      </c>
    </row>
    <row r="204" spans="1:65" s="14" customFormat="1" ht="11.25">
      <c r="B204" s="209"/>
      <c r="C204" s="210"/>
      <c r="D204" s="192" t="s">
        <v>152</v>
      </c>
      <c r="E204" s="211" t="s">
        <v>19</v>
      </c>
      <c r="F204" s="212" t="s">
        <v>1789</v>
      </c>
      <c r="G204" s="210"/>
      <c r="H204" s="213">
        <v>100</v>
      </c>
      <c r="I204" s="214"/>
      <c r="J204" s="210"/>
      <c r="K204" s="210"/>
      <c r="L204" s="215"/>
      <c r="M204" s="216"/>
      <c r="N204" s="217"/>
      <c r="O204" s="217"/>
      <c r="P204" s="217"/>
      <c r="Q204" s="217"/>
      <c r="R204" s="217"/>
      <c r="S204" s="217"/>
      <c r="T204" s="218"/>
      <c r="AT204" s="219" t="s">
        <v>152</v>
      </c>
      <c r="AU204" s="219" t="s">
        <v>82</v>
      </c>
      <c r="AV204" s="14" t="s">
        <v>82</v>
      </c>
      <c r="AW204" s="14" t="s">
        <v>35</v>
      </c>
      <c r="AX204" s="14" t="s">
        <v>73</v>
      </c>
      <c r="AY204" s="219" t="s">
        <v>139</v>
      </c>
    </row>
    <row r="205" spans="1:65" s="15" customFormat="1" ht="11.25">
      <c r="B205" s="220"/>
      <c r="C205" s="221"/>
      <c r="D205" s="192" t="s">
        <v>152</v>
      </c>
      <c r="E205" s="222" t="s">
        <v>19</v>
      </c>
      <c r="F205" s="223" t="s">
        <v>155</v>
      </c>
      <c r="G205" s="221"/>
      <c r="H205" s="224">
        <v>100</v>
      </c>
      <c r="I205" s="225"/>
      <c r="J205" s="221"/>
      <c r="K205" s="221"/>
      <c r="L205" s="226"/>
      <c r="M205" s="227"/>
      <c r="N205" s="228"/>
      <c r="O205" s="228"/>
      <c r="P205" s="228"/>
      <c r="Q205" s="228"/>
      <c r="R205" s="228"/>
      <c r="S205" s="228"/>
      <c r="T205" s="229"/>
      <c r="AT205" s="230" t="s">
        <v>152</v>
      </c>
      <c r="AU205" s="230" t="s">
        <v>82</v>
      </c>
      <c r="AV205" s="15" t="s">
        <v>146</v>
      </c>
      <c r="AW205" s="15" t="s">
        <v>35</v>
      </c>
      <c r="AX205" s="15" t="s">
        <v>80</v>
      </c>
      <c r="AY205" s="230" t="s">
        <v>139</v>
      </c>
    </row>
    <row r="206" spans="1:65" s="2" customFormat="1" ht="16.5" customHeight="1">
      <c r="A206" s="35"/>
      <c r="B206" s="36"/>
      <c r="C206" s="179" t="s">
        <v>308</v>
      </c>
      <c r="D206" s="179" t="s">
        <v>141</v>
      </c>
      <c r="E206" s="180" t="s">
        <v>1790</v>
      </c>
      <c r="F206" s="181" t="s">
        <v>1791</v>
      </c>
      <c r="G206" s="182" t="s">
        <v>1782</v>
      </c>
      <c r="H206" s="183">
        <v>270</v>
      </c>
      <c r="I206" s="184"/>
      <c r="J206" s="185">
        <f>ROUND(I206*H206,2)</f>
        <v>0</v>
      </c>
      <c r="K206" s="181" t="s">
        <v>19</v>
      </c>
      <c r="L206" s="40"/>
      <c r="M206" s="186" t="s">
        <v>19</v>
      </c>
      <c r="N206" s="187" t="s">
        <v>44</v>
      </c>
      <c r="O206" s="65"/>
      <c r="P206" s="188">
        <f>O206*H206</f>
        <v>0</v>
      </c>
      <c r="Q206" s="188">
        <v>0</v>
      </c>
      <c r="R206" s="188">
        <f>Q206*H206</f>
        <v>0</v>
      </c>
      <c r="S206" s="188">
        <v>0</v>
      </c>
      <c r="T206" s="189">
        <f>S206*H206</f>
        <v>0</v>
      </c>
      <c r="U206" s="35"/>
      <c r="V206" s="35"/>
      <c r="W206" s="35"/>
      <c r="X206" s="35"/>
      <c r="Y206" s="35"/>
      <c r="Z206" s="35"/>
      <c r="AA206" s="35"/>
      <c r="AB206" s="35"/>
      <c r="AC206" s="35"/>
      <c r="AD206" s="35"/>
      <c r="AE206" s="35"/>
      <c r="AR206" s="190" t="s">
        <v>1685</v>
      </c>
      <c r="AT206" s="190" t="s">
        <v>141</v>
      </c>
      <c r="AU206" s="190" t="s">
        <v>82</v>
      </c>
      <c r="AY206" s="18" t="s">
        <v>139</v>
      </c>
      <c r="BE206" s="191">
        <f>IF(N206="základní",J206,0)</f>
        <v>0</v>
      </c>
      <c r="BF206" s="191">
        <f>IF(N206="snížená",J206,0)</f>
        <v>0</v>
      </c>
      <c r="BG206" s="191">
        <f>IF(N206="zákl. přenesená",J206,0)</f>
        <v>0</v>
      </c>
      <c r="BH206" s="191">
        <f>IF(N206="sníž. přenesená",J206,0)</f>
        <v>0</v>
      </c>
      <c r="BI206" s="191">
        <f>IF(N206="nulová",J206,0)</f>
        <v>0</v>
      </c>
      <c r="BJ206" s="18" t="s">
        <v>80</v>
      </c>
      <c r="BK206" s="191">
        <f>ROUND(I206*H206,2)</f>
        <v>0</v>
      </c>
      <c r="BL206" s="18" t="s">
        <v>1685</v>
      </c>
      <c r="BM206" s="190" t="s">
        <v>1792</v>
      </c>
    </row>
    <row r="207" spans="1:65" s="2" customFormat="1" ht="11.25">
      <c r="A207" s="35"/>
      <c r="B207" s="36"/>
      <c r="C207" s="37"/>
      <c r="D207" s="192" t="s">
        <v>148</v>
      </c>
      <c r="E207" s="37"/>
      <c r="F207" s="193" t="s">
        <v>1791</v>
      </c>
      <c r="G207" s="37"/>
      <c r="H207" s="37"/>
      <c r="I207" s="194"/>
      <c r="J207" s="37"/>
      <c r="K207" s="37"/>
      <c r="L207" s="40"/>
      <c r="M207" s="195"/>
      <c r="N207" s="196"/>
      <c r="O207" s="65"/>
      <c r="P207" s="65"/>
      <c r="Q207" s="65"/>
      <c r="R207" s="65"/>
      <c r="S207" s="65"/>
      <c r="T207" s="66"/>
      <c r="U207" s="35"/>
      <c r="V207" s="35"/>
      <c r="W207" s="35"/>
      <c r="X207" s="35"/>
      <c r="Y207" s="35"/>
      <c r="Z207" s="35"/>
      <c r="AA207" s="35"/>
      <c r="AB207" s="35"/>
      <c r="AC207" s="35"/>
      <c r="AD207" s="35"/>
      <c r="AE207" s="35"/>
      <c r="AT207" s="18" t="s">
        <v>148</v>
      </c>
      <c r="AU207" s="18" t="s">
        <v>82</v>
      </c>
    </row>
    <row r="208" spans="1:65" s="13" customFormat="1" ht="11.25">
      <c r="B208" s="199"/>
      <c r="C208" s="200"/>
      <c r="D208" s="192" t="s">
        <v>152</v>
      </c>
      <c r="E208" s="201" t="s">
        <v>19</v>
      </c>
      <c r="F208" s="202" t="s">
        <v>1701</v>
      </c>
      <c r="G208" s="200"/>
      <c r="H208" s="201" t="s">
        <v>19</v>
      </c>
      <c r="I208" s="203"/>
      <c r="J208" s="200"/>
      <c r="K208" s="200"/>
      <c r="L208" s="204"/>
      <c r="M208" s="205"/>
      <c r="N208" s="206"/>
      <c r="O208" s="206"/>
      <c r="P208" s="206"/>
      <c r="Q208" s="206"/>
      <c r="R208" s="206"/>
      <c r="S208" s="206"/>
      <c r="T208" s="207"/>
      <c r="AT208" s="208" t="s">
        <v>152</v>
      </c>
      <c r="AU208" s="208" t="s">
        <v>82</v>
      </c>
      <c r="AV208" s="13" t="s">
        <v>80</v>
      </c>
      <c r="AW208" s="13" t="s">
        <v>35</v>
      </c>
      <c r="AX208" s="13" t="s">
        <v>73</v>
      </c>
      <c r="AY208" s="208" t="s">
        <v>139</v>
      </c>
    </row>
    <row r="209" spans="1:65" s="14" customFormat="1" ht="11.25">
      <c r="B209" s="209"/>
      <c r="C209" s="210"/>
      <c r="D209" s="192" t="s">
        <v>152</v>
      </c>
      <c r="E209" s="211" t="s">
        <v>19</v>
      </c>
      <c r="F209" s="212" t="s">
        <v>1793</v>
      </c>
      <c r="G209" s="210"/>
      <c r="H209" s="213">
        <v>270</v>
      </c>
      <c r="I209" s="214"/>
      <c r="J209" s="210"/>
      <c r="K209" s="210"/>
      <c r="L209" s="215"/>
      <c r="M209" s="216"/>
      <c r="N209" s="217"/>
      <c r="O209" s="217"/>
      <c r="P209" s="217"/>
      <c r="Q209" s="217"/>
      <c r="R209" s="217"/>
      <c r="S209" s="217"/>
      <c r="T209" s="218"/>
      <c r="AT209" s="219" t="s">
        <v>152</v>
      </c>
      <c r="AU209" s="219" t="s">
        <v>82</v>
      </c>
      <c r="AV209" s="14" t="s">
        <v>82</v>
      </c>
      <c r="AW209" s="14" t="s">
        <v>35</v>
      </c>
      <c r="AX209" s="14" t="s">
        <v>73</v>
      </c>
      <c r="AY209" s="219" t="s">
        <v>139</v>
      </c>
    </row>
    <row r="210" spans="1:65" s="15" customFormat="1" ht="11.25">
      <c r="B210" s="220"/>
      <c r="C210" s="221"/>
      <c r="D210" s="192" t="s">
        <v>152</v>
      </c>
      <c r="E210" s="222" t="s">
        <v>19</v>
      </c>
      <c r="F210" s="223" t="s">
        <v>155</v>
      </c>
      <c r="G210" s="221"/>
      <c r="H210" s="224">
        <v>270</v>
      </c>
      <c r="I210" s="225"/>
      <c r="J210" s="221"/>
      <c r="K210" s="221"/>
      <c r="L210" s="226"/>
      <c r="M210" s="227"/>
      <c r="N210" s="228"/>
      <c r="O210" s="228"/>
      <c r="P210" s="228"/>
      <c r="Q210" s="228"/>
      <c r="R210" s="228"/>
      <c r="S210" s="228"/>
      <c r="T210" s="229"/>
      <c r="AT210" s="230" t="s">
        <v>152</v>
      </c>
      <c r="AU210" s="230" t="s">
        <v>82</v>
      </c>
      <c r="AV210" s="15" t="s">
        <v>146</v>
      </c>
      <c r="AW210" s="15" t="s">
        <v>35</v>
      </c>
      <c r="AX210" s="15" t="s">
        <v>80</v>
      </c>
      <c r="AY210" s="230" t="s">
        <v>139</v>
      </c>
    </row>
    <row r="211" spans="1:65" s="2" customFormat="1" ht="24.2" customHeight="1">
      <c r="A211" s="35"/>
      <c r="B211" s="36"/>
      <c r="C211" s="179" t="s">
        <v>316</v>
      </c>
      <c r="D211" s="179" t="s">
        <v>141</v>
      </c>
      <c r="E211" s="180" t="s">
        <v>1794</v>
      </c>
      <c r="F211" s="181" t="s">
        <v>1788</v>
      </c>
      <c r="G211" s="182" t="s">
        <v>1208</v>
      </c>
      <c r="H211" s="183">
        <v>100</v>
      </c>
      <c r="I211" s="184"/>
      <c r="J211" s="185">
        <f>ROUND(I211*H211,2)</f>
        <v>0</v>
      </c>
      <c r="K211" s="181" t="s">
        <v>319</v>
      </c>
      <c r="L211" s="40"/>
      <c r="M211" s="186" t="s">
        <v>19</v>
      </c>
      <c r="N211" s="187" t="s">
        <v>44</v>
      </c>
      <c r="O211" s="65"/>
      <c r="P211" s="188">
        <f>O211*H211</f>
        <v>0</v>
      </c>
      <c r="Q211" s="188">
        <v>0</v>
      </c>
      <c r="R211" s="188">
        <f>Q211*H211</f>
        <v>0</v>
      </c>
      <c r="S211" s="188">
        <v>0</v>
      </c>
      <c r="T211" s="189">
        <f>S211*H211</f>
        <v>0</v>
      </c>
      <c r="U211" s="35"/>
      <c r="V211" s="35"/>
      <c r="W211" s="35"/>
      <c r="X211" s="35"/>
      <c r="Y211" s="35"/>
      <c r="Z211" s="35"/>
      <c r="AA211" s="35"/>
      <c r="AB211" s="35"/>
      <c r="AC211" s="35"/>
      <c r="AD211" s="35"/>
      <c r="AE211" s="35"/>
      <c r="AR211" s="190" t="s">
        <v>1685</v>
      </c>
      <c r="AT211" s="190" t="s">
        <v>141</v>
      </c>
      <c r="AU211" s="190" t="s">
        <v>82</v>
      </c>
      <c r="AY211" s="18" t="s">
        <v>139</v>
      </c>
      <c r="BE211" s="191">
        <f>IF(N211="základní",J211,0)</f>
        <v>0</v>
      </c>
      <c r="BF211" s="191">
        <f>IF(N211="snížená",J211,0)</f>
        <v>0</v>
      </c>
      <c r="BG211" s="191">
        <f>IF(N211="zákl. přenesená",J211,0)</f>
        <v>0</v>
      </c>
      <c r="BH211" s="191">
        <f>IF(N211="sníž. přenesená",J211,0)</f>
        <v>0</v>
      </c>
      <c r="BI211" s="191">
        <f>IF(N211="nulová",J211,0)</f>
        <v>0</v>
      </c>
      <c r="BJ211" s="18" t="s">
        <v>80</v>
      </c>
      <c r="BK211" s="191">
        <f>ROUND(I211*H211,2)</f>
        <v>0</v>
      </c>
      <c r="BL211" s="18" t="s">
        <v>1685</v>
      </c>
      <c r="BM211" s="190" t="s">
        <v>1795</v>
      </c>
    </row>
    <row r="212" spans="1:65" s="2" customFormat="1" ht="11.25">
      <c r="A212" s="35"/>
      <c r="B212" s="36"/>
      <c r="C212" s="37"/>
      <c r="D212" s="192" t="s">
        <v>148</v>
      </c>
      <c r="E212" s="37"/>
      <c r="F212" s="193" t="s">
        <v>1786</v>
      </c>
      <c r="G212" s="37"/>
      <c r="H212" s="37"/>
      <c r="I212" s="194"/>
      <c r="J212" s="37"/>
      <c r="K212" s="37"/>
      <c r="L212" s="40"/>
      <c r="M212" s="195"/>
      <c r="N212" s="196"/>
      <c r="O212" s="65"/>
      <c r="P212" s="65"/>
      <c r="Q212" s="65"/>
      <c r="R212" s="65"/>
      <c r="S212" s="65"/>
      <c r="T212" s="66"/>
      <c r="U212" s="35"/>
      <c r="V212" s="35"/>
      <c r="W212" s="35"/>
      <c r="X212" s="35"/>
      <c r="Y212" s="35"/>
      <c r="Z212" s="35"/>
      <c r="AA212" s="35"/>
      <c r="AB212" s="35"/>
      <c r="AC212" s="35"/>
      <c r="AD212" s="35"/>
      <c r="AE212" s="35"/>
      <c r="AT212" s="18" t="s">
        <v>148</v>
      </c>
      <c r="AU212" s="18" t="s">
        <v>82</v>
      </c>
    </row>
    <row r="213" spans="1:65" s="13" customFormat="1" ht="11.25">
      <c r="B213" s="199"/>
      <c r="C213" s="200"/>
      <c r="D213" s="192" t="s">
        <v>152</v>
      </c>
      <c r="E213" s="201" t="s">
        <v>19</v>
      </c>
      <c r="F213" s="202" t="s">
        <v>1701</v>
      </c>
      <c r="G213" s="200"/>
      <c r="H213" s="201" t="s">
        <v>19</v>
      </c>
      <c r="I213" s="203"/>
      <c r="J213" s="200"/>
      <c r="K213" s="200"/>
      <c r="L213" s="204"/>
      <c r="M213" s="205"/>
      <c r="N213" s="206"/>
      <c r="O213" s="206"/>
      <c r="P213" s="206"/>
      <c r="Q213" s="206"/>
      <c r="R213" s="206"/>
      <c r="S213" s="206"/>
      <c r="T213" s="207"/>
      <c r="AT213" s="208" t="s">
        <v>152</v>
      </c>
      <c r="AU213" s="208" t="s">
        <v>82</v>
      </c>
      <c r="AV213" s="13" t="s">
        <v>80</v>
      </c>
      <c r="AW213" s="13" t="s">
        <v>35</v>
      </c>
      <c r="AX213" s="13" t="s">
        <v>73</v>
      </c>
      <c r="AY213" s="208" t="s">
        <v>139</v>
      </c>
    </row>
    <row r="214" spans="1:65" s="14" customFormat="1" ht="11.25">
      <c r="B214" s="209"/>
      <c r="C214" s="210"/>
      <c r="D214" s="192" t="s">
        <v>152</v>
      </c>
      <c r="E214" s="211" t="s">
        <v>19</v>
      </c>
      <c r="F214" s="212" t="s">
        <v>1796</v>
      </c>
      <c r="G214" s="210"/>
      <c r="H214" s="213">
        <v>80</v>
      </c>
      <c r="I214" s="214"/>
      <c r="J214" s="210"/>
      <c r="K214" s="210"/>
      <c r="L214" s="215"/>
      <c r="M214" s="216"/>
      <c r="N214" s="217"/>
      <c r="O214" s="217"/>
      <c r="P214" s="217"/>
      <c r="Q214" s="217"/>
      <c r="R214" s="217"/>
      <c r="S214" s="217"/>
      <c r="T214" s="218"/>
      <c r="AT214" s="219" t="s">
        <v>152</v>
      </c>
      <c r="AU214" s="219" t="s">
        <v>82</v>
      </c>
      <c r="AV214" s="14" t="s">
        <v>82</v>
      </c>
      <c r="AW214" s="14" t="s">
        <v>35</v>
      </c>
      <c r="AX214" s="14" t="s">
        <v>73</v>
      </c>
      <c r="AY214" s="219" t="s">
        <v>139</v>
      </c>
    </row>
    <row r="215" spans="1:65" s="14" customFormat="1" ht="11.25">
      <c r="B215" s="209"/>
      <c r="C215" s="210"/>
      <c r="D215" s="192" t="s">
        <v>152</v>
      </c>
      <c r="E215" s="211" t="s">
        <v>19</v>
      </c>
      <c r="F215" s="212" t="s">
        <v>1797</v>
      </c>
      <c r="G215" s="210"/>
      <c r="H215" s="213">
        <v>20</v>
      </c>
      <c r="I215" s="214"/>
      <c r="J215" s="210"/>
      <c r="K215" s="210"/>
      <c r="L215" s="215"/>
      <c r="M215" s="216"/>
      <c r="N215" s="217"/>
      <c r="O215" s="217"/>
      <c r="P215" s="217"/>
      <c r="Q215" s="217"/>
      <c r="R215" s="217"/>
      <c r="S215" s="217"/>
      <c r="T215" s="218"/>
      <c r="AT215" s="219" t="s">
        <v>152</v>
      </c>
      <c r="AU215" s="219" t="s">
        <v>82</v>
      </c>
      <c r="AV215" s="14" t="s">
        <v>82</v>
      </c>
      <c r="AW215" s="14" t="s">
        <v>35</v>
      </c>
      <c r="AX215" s="14" t="s">
        <v>73</v>
      </c>
      <c r="AY215" s="219" t="s">
        <v>139</v>
      </c>
    </row>
    <row r="216" spans="1:65" s="15" customFormat="1" ht="11.25">
      <c r="B216" s="220"/>
      <c r="C216" s="221"/>
      <c r="D216" s="192" t="s">
        <v>152</v>
      </c>
      <c r="E216" s="222" t="s">
        <v>19</v>
      </c>
      <c r="F216" s="223" t="s">
        <v>155</v>
      </c>
      <c r="G216" s="221"/>
      <c r="H216" s="224">
        <v>100</v>
      </c>
      <c r="I216" s="225"/>
      <c r="J216" s="221"/>
      <c r="K216" s="221"/>
      <c r="L216" s="226"/>
      <c r="M216" s="227"/>
      <c r="N216" s="228"/>
      <c r="O216" s="228"/>
      <c r="P216" s="228"/>
      <c r="Q216" s="228"/>
      <c r="R216" s="228"/>
      <c r="S216" s="228"/>
      <c r="T216" s="229"/>
      <c r="AT216" s="230" t="s">
        <v>152</v>
      </c>
      <c r="AU216" s="230" t="s">
        <v>82</v>
      </c>
      <c r="AV216" s="15" t="s">
        <v>146</v>
      </c>
      <c r="AW216" s="15" t="s">
        <v>35</v>
      </c>
      <c r="AX216" s="15" t="s">
        <v>80</v>
      </c>
      <c r="AY216" s="230" t="s">
        <v>139</v>
      </c>
    </row>
    <row r="217" spans="1:65" s="2" customFormat="1" ht="21.75" customHeight="1">
      <c r="A217" s="35"/>
      <c r="B217" s="36"/>
      <c r="C217" s="179" t="s">
        <v>7</v>
      </c>
      <c r="D217" s="179" t="s">
        <v>141</v>
      </c>
      <c r="E217" s="180" t="s">
        <v>1798</v>
      </c>
      <c r="F217" s="181" t="s">
        <v>1799</v>
      </c>
      <c r="G217" s="182" t="s">
        <v>1782</v>
      </c>
      <c r="H217" s="183">
        <v>17</v>
      </c>
      <c r="I217" s="184"/>
      <c r="J217" s="185">
        <f>ROUND(I217*H217,2)</f>
        <v>0</v>
      </c>
      <c r="K217" s="181" t="s">
        <v>19</v>
      </c>
      <c r="L217" s="40"/>
      <c r="M217" s="186" t="s">
        <v>19</v>
      </c>
      <c r="N217" s="187" t="s">
        <v>44</v>
      </c>
      <c r="O217" s="65"/>
      <c r="P217" s="188">
        <f>O217*H217</f>
        <v>0</v>
      </c>
      <c r="Q217" s="188">
        <v>0</v>
      </c>
      <c r="R217" s="188">
        <f>Q217*H217</f>
        <v>0</v>
      </c>
      <c r="S217" s="188">
        <v>0</v>
      </c>
      <c r="T217" s="189">
        <f>S217*H217</f>
        <v>0</v>
      </c>
      <c r="U217" s="35"/>
      <c r="V217" s="35"/>
      <c r="W217" s="35"/>
      <c r="X217" s="35"/>
      <c r="Y217" s="35"/>
      <c r="Z217" s="35"/>
      <c r="AA217" s="35"/>
      <c r="AB217" s="35"/>
      <c r="AC217" s="35"/>
      <c r="AD217" s="35"/>
      <c r="AE217" s="35"/>
      <c r="AR217" s="190" t="s">
        <v>1685</v>
      </c>
      <c r="AT217" s="190" t="s">
        <v>141</v>
      </c>
      <c r="AU217" s="190" t="s">
        <v>82</v>
      </c>
      <c r="AY217" s="18" t="s">
        <v>139</v>
      </c>
      <c r="BE217" s="191">
        <f>IF(N217="základní",J217,0)</f>
        <v>0</v>
      </c>
      <c r="BF217" s="191">
        <f>IF(N217="snížená",J217,0)</f>
        <v>0</v>
      </c>
      <c r="BG217" s="191">
        <f>IF(N217="zákl. přenesená",J217,0)</f>
        <v>0</v>
      </c>
      <c r="BH217" s="191">
        <f>IF(N217="sníž. přenesená",J217,0)</f>
        <v>0</v>
      </c>
      <c r="BI217" s="191">
        <f>IF(N217="nulová",J217,0)</f>
        <v>0</v>
      </c>
      <c r="BJ217" s="18" t="s">
        <v>80</v>
      </c>
      <c r="BK217" s="191">
        <f>ROUND(I217*H217,2)</f>
        <v>0</v>
      </c>
      <c r="BL217" s="18" t="s">
        <v>1685</v>
      </c>
      <c r="BM217" s="190" t="s">
        <v>1800</v>
      </c>
    </row>
    <row r="218" spans="1:65" s="2" customFormat="1" ht="11.25">
      <c r="A218" s="35"/>
      <c r="B218" s="36"/>
      <c r="C218" s="37"/>
      <c r="D218" s="192" t="s">
        <v>148</v>
      </c>
      <c r="E218" s="37"/>
      <c r="F218" s="193" t="s">
        <v>1799</v>
      </c>
      <c r="G218" s="37"/>
      <c r="H218" s="37"/>
      <c r="I218" s="194"/>
      <c r="J218" s="37"/>
      <c r="K218" s="37"/>
      <c r="L218" s="40"/>
      <c r="M218" s="195"/>
      <c r="N218" s="196"/>
      <c r="O218" s="65"/>
      <c r="P218" s="65"/>
      <c r="Q218" s="65"/>
      <c r="R218" s="65"/>
      <c r="S218" s="65"/>
      <c r="T218" s="66"/>
      <c r="U218" s="35"/>
      <c r="V218" s="35"/>
      <c r="W218" s="35"/>
      <c r="X218" s="35"/>
      <c r="Y218" s="35"/>
      <c r="Z218" s="35"/>
      <c r="AA218" s="35"/>
      <c r="AB218" s="35"/>
      <c r="AC218" s="35"/>
      <c r="AD218" s="35"/>
      <c r="AE218" s="35"/>
      <c r="AT218" s="18" t="s">
        <v>148</v>
      </c>
      <c r="AU218" s="18" t="s">
        <v>82</v>
      </c>
    </row>
    <row r="219" spans="1:65" s="13" customFormat="1" ht="11.25">
      <c r="B219" s="199"/>
      <c r="C219" s="200"/>
      <c r="D219" s="192" t="s">
        <v>152</v>
      </c>
      <c r="E219" s="201" t="s">
        <v>19</v>
      </c>
      <c r="F219" s="202" t="s">
        <v>1701</v>
      </c>
      <c r="G219" s="200"/>
      <c r="H219" s="201" t="s">
        <v>19</v>
      </c>
      <c r="I219" s="203"/>
      <c r="J219" s="200"/>
      <c r="K219" s="200"/>
      <c r="L219" s="204"/>
      <c r="M219" s="205"/>
      <c r="N219" s="206"/>
      <c r="O219" s="206"/>
      <c r="P219" s="206"/>
      <c r="Q219" s="206"/>
      <c r="R219" s="206"/>
      <c r="S219" s="206"/>
      <c r="T219" s="207"/>
      <c r="AT219" s="208" t="s">
        <v>152</v>
      </c>
      <c r="AU219" s="208" t="s">
        <v>82</v>
      </c>
      <c r="AV219" s="13" t="s">
        <v>80</v>
      </c>
      <c r="AW219" s="13" t="s">
        <v>35</v>
      </c>
      <c r="AX219" s="13" t="s">
        <v>73</v>
      </c>
      <c r="AY219" s="208" t="s">
        <v>139</v>
      </c>
    </row>
    <row r="220" spans="1:65" s="14" customFormat="1" ht="11.25">
      <c r="B220" s="209"/>
      <c r="C220" s="210"/>
      <c r="D220" s="192" t="s">
        <v>152</v>
      </c>
      <c r="E220" s="211" t="s">
        <v>19</v>
      </c>
      <c r="F220" s="212" t="s">
        <v>1801</v>
      </c>
      <c r="G220" s="210"/>
      <c r="H220" s="213">
        <v>12</v>
      </c>
      <c r="I220" s="214"/>
      <c r="J220" s="210"/>
      <c r="K220" s="210"/>
      <c r="L220" s="215"/>
      <c r="M220" s="216"/>
      <c r="N220" s="217"/>
      <c r="O220" s="217"/>
      <c r="P220" s="217"/>
      <c r="Q220" s="217"/>
      <c r="R220" s="217"/>
      <c r="S220" s="217"/>
      <c r="T220" s="218"/>
      <c r="AT220" s="219" t="s">
        <v>152</v>
      </c>
      <c r="AU220" s="219" t="s">
        <v>82</v>
      </c>
      <c r="AV220" s="14" t="s">
        <v>82</v>
      </c>
      <c r="AW220" s="14" t="s">
        <v>35</v>
      </c>
      <c r="AX220" s="14" t="s">
        <v>73</v>
      </c>
      <c r="AY220" s="219" t="s">
        <v>139</v>
      </c>
    </row>
    <row r="221" spans="1:65" s="14" customFormat="1" ht="11.25">
      <c r="B221" s="209"/>
      <c r="C221" s="210"/>
      <c r="D221" s="192" t="s">
        <v>152</v>
      </c>
      <c r="E221" s="211" t="s">
        <v>19</v>
      </c>
      <c r="F221" s="212" t="s">
        <v>1802</v>
      </c>
      <c r="G221" s="210"/>
      <c r="H221" s="213">
        <v>5</v>
      </c>
      <c r="I221" s="214"/>
      <c r="J221" s="210"/>
      <c r="K221" s="210"/>
      <c r="L221" s="215"/>
      <c r="M221" s="216"/>
      <c r="N221" s="217"/>
      <c r="O221" s="217"/>
      <c r="P221" s="217"/>
      <c r="Q221" s="217"/>
      <c r="R221" s="217"/>
      <c r="S221" s="217"/>
      <c r="T221" s="218"/>
      <c r="AT221" s="219" t="s">
        <v>152</v>
      </c>
      <c r="AU221" s="219" t="s">
        <v>82</v>
      </c>
      <c r="AV221" s="14" t="s">
        <v>82</v>
      </c>
      <c r="AW221" s="14" t="s">
        <v>35</v>
      </c>
      <c r="AX221" s="14" t="s">
        <v>73</v>
      </c>
      <c r="AY221" s="219" t="s">
        <v>139</v>
      </c>
    </row>
    <row r="222" spans="1:65" s="15" customFormat="1" ht="11.25">
      <c r="B222" s="220"/>
      <c r="C222" s="221"/>
      <c r="D222" s="192" t="s">
        <v>152</v>
      </c>
      <c r="E222" s="222" t="s">
        <v>19</v>
      </c>
      <c r="F222" s="223" t="s">
        <v>155</v>
      </c>
      <c r="G222" s="221"/>
      <c r="H222" s="224">
        <v>17</v>
      </c>
      <c r="I222" s="225"/>
      <c r="J222" s="221"/>
      <c r="K222" s="221"/>
      <c r="L222" s="226"/>
      <c r="M222" s="227"/>
      <c r="N222" s="228"/>
      <c r="O222" s="228"/>
      <c r="P222" s="228"/>
      <c r="Q222" s="228"/>
      <c r="R222" s="228"/>
      <c r="S222" s="228"/>
      <c r="T222" s="229"/>
      <c r="AT222" s="230" t="s">
        <v>152</v>
      </c>
      <c r="AU222" s="230" t="s">
        <v>82</v>
      </c>
      <c r="AV222" s="15" t="s">
        <v>146</v>
      </c>
      <c r="AW222" s="15" t="s">
        <v>35</v>
      </c>
      <c r="AX222" s="15" t="s">
        <v>80</v>
      </c>
      <c r="AY222" s="230" t="s">
        <v>139</v>
      </c>
    </row>
    <row r="223" spans="1:65" s="2" customFormat="1" ht="24.2" customHeight="1">
      <c r="A223" s="35"/>
      <c r="B223" s="36"/>
      <c r="C223" s="179" t="s">
        <v>333</v>
      </c>
      <c r="D223" s="179" t="s">
        <v>141</v>
      </c>
      <c r="E223" s="180" t="s">
        <v>1803</v>
      </c>
      <c r="F223" s="181" t="s">
        <v>1804</v>
      </c>
      <c r="G223" s="182" t="s">
        <v>1208</v>
      </c>
      <c r="H223" s="183">
        <v>100</v>
      </c>
      <c r="I223" s="184"/>
      <c r="J223" s="185">
        <f>ROUND(I223*H223,2)</f>
        <v>0</v>
      </c>
      <c r="K223" s="181" t="s">
        <v>319</v>
      </c>
      <c r="L223" s="40"/>
      <c r="M223" s="186" t="s">
        <v>19</v>
      </c>
      <c r="N223" s="187" t="s">
        <v>44</v>
      </c>
      <c r="O223" s="65"/>
      <c r="P223" s="188">
        <f>O223*H223</f>
        <v>0</v>
      </c>
      <c r="Q223" s="188">
        <v>0</v>
      </c>
      <c r="R223" s="188">
        <f>Q223*H223</f>
        <v>0</v>
      </c>
      <c r="S223" s="188">
        <v>0</v>
      </c>
      <c r="T223" s="189">
        <f>S223*H223</f>
        <v>0</v>
      </c>
      <c r="U223" s="35"/>
      <c r="V223" s="35"/>
      <c r="W223" s="35"/>
      <c r="X223" s="35"/>
      <c r="Y223" s="35"/>
      <c r="Z223" s="35"/>
      <c r="AA223" s="35"/>
      <c r="AB223" s="35"/>
      <c r="AC223" s="35"/>
      <c r="AD223" s="35"/>
      <c r="AE223" s="35"/>
      <c r="AR223" s="190" t="s">
        <v>1685</v>
      </c>
      <c r="AT223" s="190" t="s">
        <v>141</v>
      </c>
      <c r="AU223" s="190" t="s">
        <v>82</v>
      </c>
      <c r="AY223" s="18" t="s">
        <v>139</v>
      </c>
      <c r="BE223" s="191">
        <f>IF(N223="základní",J223,0)</f>
        <v>0</v>
      </c>
      <c r="BF223" s="191">
        <f>IF(N223="snížená",J223,0)</f>
        <v>0</v>
      </c>
      <c r="BG223" s="191">
        <f>IF(N223="zákl. přenesená",J223,0)</f>
        <v>0</v>
      </c>
      <c r="BH223" s="191">
        <f>IF(N223="sníž. přenesená",J223,0)</f>
        <v>0</v>
      </c>
      <c r="BI223" s="191">
        <f>IF(N223="nulová",J223,0)</f>
        <v>0</v>
      </c>
      <c r="BJ223" s="18" t="s">
        <v>80</v>
      </c>
      <c r="BK223" s="191">
        <f>ROUND(I223*H223,2)</f>
        <v>0</v>
      </c>
      <c r="BL223" s="18" t="s">
        <v>1685</v>
      </c>
      <c r="BM223" s="190" t="s">
        <v>1805</v>
      </c>
    </row>
    <row r="224" spans="1:65" s="2" customFormat="1" ht="11.25">
      <c r="A224" s="35"/>
      <c r="B224" s="36"/>
      <c r="C224" s="37"/>
      <c r="D224" s="192" t="s">
        <v>148</v>
      </c>
      <c r="E224" s="37"/>
      <c r="F224" s="193" t="s">
        <v>1804</v>
      </c>
      <c r="G224" s="37"/>
      <c r="H224" s="37"/>
      <c r="I224" s="194"/>
      <c r="J224" s="37"/>
      <c r="K224" s="37"/>
      <c r="L224" s="40"/>
      <c r="M224" s="195"/>
      <c r="N224" s="196"/>
      <c r="O224" s="65"/>
      <c r="P224" s="65"/>
      <c r="Q224" s="65"/>
      <c r="R224" s="65"/>
      <c r="S224" s="65"/>
      <c r="T224" s="66"/>
      <c r="U224" s="35"/>
      <c r="V224" s="35"/>
      <c r="W224" s="35"/>
      <c r="X224" s="35"/>
      <c r="Y224" s="35"/>
      <c r="Z224" s="35"/>
      <c r="AA224" s="35"/>
      <c r="AB224" s="35"/>
      <c r="AC224" s="35"/>
      <c r="AD224" s="35"/>
      <c r="AE224" s="35"/>
      <c r="AT224" s="18" t="s">
        <v>148</v>
      </c>
      <c r="AU224" s="18" t="s">
        <v>82</v>
      </c>
    </row>
    <row r="225" spans="1:65" s="13" customFormat="1" ht="11.25">
      <c r="B225" s="199"/>
      <c r="C225" s="200"/>
      <c r="D225" s="192" t="s">
        <v>152</v>
      </c>
      <c r="E225" s="201" t="s">
        <v>19</v>
      </c>
      <c r="F225" s="202" t="s">
        <v>1701</v>
      </c>
      <c r="G225" s="200"/>
      <c r="H225" s="201" t="s">
        <v>19</v>
      </c>
      <c r="I225" s="203"/>
      <c r="J225" s="200"/>
      <c r="K225" s="200"/>
      <c r="L225" s="204"/>
      <c r="M225" s="205"/>
      <c r="N225" s="206"/>
      <c r="O225" s="206"/>
      <c r="P225" s="206"/>
      <c r="Q225" s="206"/>
      <c r="R225" s="206"/>
      <c r="S225" s="206"/>
      <c r="T225" s="207"/>
      <c r="AT225" s="208" t="s">
        <v>152</v>
      </c>
      <c r="AU225" s="208" t="s">
        <v>82</v>
      </c>
      <c r="AV225" s="13" t="s">
        <v>80</v>
      </c>
      <c r="AW225" s="13" t="s">
        <v>35</v>
      </c>
      <c r="AX225" s="13" t="s">
        <v>73</v>
      </c>
      <c r="AY225" s="208" t="s">
        <v>139</v>
      </c>
    </row>
    <row r="226" spans="1:65" s="14" customFormat="1" ht="11.25">
      <c r="B226" s="209"/>
      <c r="C226" s="210"/>
      <c r="D226" s="192" t="s">
        <v>152</v>
      </c>
      <c r="E226" s="211" t="s">
        <v>19</v>
      </c>
      <c r="F226" s="212" t="s">
        <v>1789</v>
      </c>
      <c r="G226" s="210"/>
      <c r="H226" s="213">
        <v>100</v>
      </c>
      <c r="I226" s="214"/>
      <c r="J226" s="210"/>
      <c r="K226" s="210"/>
      <c r="L226" s="215"/>
      <c r="M226" s="216"/>
      <c r="N226" s="217"/>
      <c r="O226" s="217"/>
      <c r="P226" s="217"/>
      <c r="Q226" s="217"/>
      <c r="R226" s="217"/>
      <c r="S226" s="217"/>
      <c r="T226" s="218"/>
      <c r="AT226" s="219" t="s">
        <v>152</v>
      </c>
      <c r="AU226" s="219" t="s">
        <v>82</v>
      </c>
      <c r="AV226" s="14" t="s">
        <v>82</v>
      </c>
      <c r="AW226" s="14" t="s">
        <v>35</v>
      </c>
      <c r="AX226" s="14" t="s">
        <v>73</v>
      </c>
      <c r="AY226" s="219" t="s">
        <v>139</v>
      </c>
    </row>
    <row r="227" spans="1:65" s="15" customFormat="1" ht="11.25">
      <c r="B227" s="220"/>
      <c r="C227" s="221"/>
      <c r="D227" s="192" t="s">
        <v>152</v>
      </c>
      <c r="E227" s="222" t="s">
        <v>19</v>
      </c>
      <c r="F227" s="223" t="s">
        <v>155</v>
      </c>
      <c r="G227" s="221"/>
      <c r="H227" s="224">
        <v>100</v>
      </c>
      <c r="I227" s="225"/>
      <c r="J227" s="221"/>
      <c r="K227" s="221"/>
      <c r="L227" s="226"/>
      <c r="M227" s="227"/>
      <c r="N227" s="228"/>
      <c r="O227" s="228"/>
      <c r="P227" s="228"/>
      <c r="Q227" s="228"/>
      <c r="R227" s="228"/>
      <c r="S227" s="228"/>
      <c r="T227" s="229"/>
      <c r="AT227" s="230" t="s">
        <v>152</v>
      </c>
      <c r="AU227" s="230" t="s">
        <v>82</v>
      </c>
      <c r="AV227" s="15" t="s">
        <v>146</v>
      </c>
      <c r="AW227" s="15" t="s">
        <v>35</v>
      </c>
      <c r="AX227" s="15" t="s">
        <v>80</v>
      </c>
      <c r="AY227" s="230" t="s">
        <v>139</v>
      </c>
    </row>
    <row r="228" spans="1:65" s="2" customFormat="1" ht="16.5" customHeight="1">
      <c r="A228" s="35"/>
      <c r="B228" s="36"/>
      <c r="C228" s="179" t="s">
        <v>341</v>
      </c>
      <c r="D228" s="179" t="s">
        <v>141</v>
      </c>
      <c r="E228" s="180" t="s">
        <v>319</v>
      </c>
      <c r="F228" s="181" t="s">
        <v>1806</v>
      </c>
      <c r="G228" s="182" t="s">
        <v>175</v>
      </c>
      <c r="H228" s="183">
        <v>15</v>
      </c>
      <c r="I228" s="184"/>
      <c r="J228" s="185">
        <f>ROUND(I228*H228,2)</f>
        <v>0</v>
      </c>
      <c r="K228" s="181" t="s">
        <v>319</v>
      </c>
      <c r="L228" s="40"/>
      <c r="M228" s="186" t="s">
        <v>19</v>
      </c>
      <c r="N228" s="187" t="s">
        <v>44</v>
      </c>
      <c r="O228" s="65"/>
      <c r="P228" s="188">
        <f>O228*H228</f>
        <v>0</v>
      </c>
      <c r="Q228" s="188">
        <v>0</v>
      </c>
      <c r="R228" s="188">
        <f>Q228*H228</f>
        <v>0</v>
      </c>
      <c r="S228" s="188">
        <v>0</v>
      </c>
      <c r="T228" s="189">
        <f>S228*H228</f>
        <v>0</v>
      </c>
      <c r="U228" s="35"/>
      <c r="V228" s="35"/>
      <c r="W228" s="35"/>
      <c r="X228" s="35"/>
      <c r="Y228" s="35"/>
      <c r="Z228" s="35"/>
      <c r="AA228" s="35"/>
      <c r="AB228" s="35"/>
      <c r="AC228" s="35"/>
      <c r="AD228" s="35"/>
      <c r="AE228" s="35"/>
      <c r="AR228" s="190" t="s">
        <v>1685</v>
      </c>
      <c r="AT228" s="190" t="s">
        <v>141</v>
      </c>
      <c r="AU228" s="190" t="s">
        <v>82</v>
      </c>
      <c r="AY228" s="18" t="s">
        <v>139</v>
      </c>
      <c r="BE228" s="191">
        <f>IF(N228="základní",J228,0)</f>
        <v>0</v>
      </c>
      <c r="BF228" s="191">
        <f>IF(N228="snížená",J228,0)</f>
        <v>0</v>
      </c>
      <c r="BG228" s="191">
        <f>IF(N228="zákl. přenesená",J228,0)</f>
        <v>0</v>
      </c>
      <c r="BH228" s="191">
        <f>IF(N228="sníž. přenesená",J228,0)</f>
        <v>0</v>
      </c>
      <c r="BI228" s="191">
        <f>IF(N228="nulová",J228,0)</f>
        <v>0</v>
      </c>
      <c r="BJ228" s="18" t="s">
        <v>80</v>
      </c>
      <c r="BK228" s="191">
        <f>ROUND(I228*H228,2)</f>
        <v>0</v>
      </c>
      <c r="BL228" s="18" t="s">
        <v>1685</v>
      </c>
      <c r="BM228" s="190" t="s">
        <v>1807</v>
      </c>
    </row>
    <row r="229" spans="1:65" s="2" customFormat="1" ht="11.25">
      <c r="A229" s="35"/>
      <c r="B229" s="36"/>
      <c r="C229" s="37"/>
      <c r="D229" s="192" t="s">
        <v>148</v>
      </c>
      <c r="E229" s="37"/>
      <c r="F229" s="193" t="s">
        <v>1806</v>
      </c>
      <c r="G229" s="37"/>
      <c r="H229" s="37"/>
      <c r="I229" s="194"/>
      <c r="J229" s="37"/>
      <c r="K229" s="37"/>
      <c r="L229" s="40"/>
      <c r="M229" s="195"/>
      <c r="N229" s="196"/>
      <c r="O229" s="65"/>
      <c r="P229" s="65"/>
      <c r="Q229" s="65"/>
      <c r="R229" s="65"/>
      <c r="S229" s="65"/>
      <c r="T229" s="66"/>
      <c r="U229" s="35"/>
      <c r="V229" s="35"/>
      <c r="W229" s="35"/>
      <c r="X229" s="35"/>
      <c r="Y229" s="35"/>
      <c r="Z229" s="35"/>
      <c r="AA229" s="35"/>
      <c r="AB229" s="35"/>
      <c r="AC229" s="35"/>
      <c r="AD229" s="35"/>
      <c r="AE229" s="35"/>
      <c r="AT229" s="18" t="s">
        <v>148</v>
      </c>
      <c r="AU229" s="18" t="s">
        <v>82</v>
      </c>
    </row>
    <row r="230" spans="1:65" s="13" customFormat="1" ht="11.25">
      <c r="B230" s="199"/>
      <c r="C230" s="200"/>
      <c r="D230" s="192" t="s">
        <v>152</v>
      </c>
      <c r="E230" s="201" t="s">
        <v>19</v>
      </c>
      <c r="F230" s="202" t="s">
        <v>1701</v>
      </c>
      <c r="G230" s="200"/>
      <c r="H230" s="201" t="s">
        <v>19</v>
      </c>
      <c r="I230" s="203"/>
      <c r="J230" s="200"/>
      <c r="K230" s="200"/>
      <c r="L230" s="204"/>
      <c r="M230" s="205"/>
      <c r="N230" s="206"/>
      <c r="O230" s="206"/>
      <c r="P230" s="206"/>
      <c r="Q230" s="206"/>
      <c r="R230" s="206"/>
      <c r="S230" s="206"/>
      <c r="T230" s="207"/>
      <c r="AT230" s="208" t="s">
        <v>152</v>
      </c>
      <c r="AU230" s="208" t="s">
        <v>82</v>
      </c>
      <c r="AV230" s="13" t="s">
        <v>80</v>
      </c>
      <c r="AW230" s="13" t="s">
        <v>35</v>
      </c>
      <c r="AX230" s="13" t="s">
        <v>73</v>
      </c>
      <c r="AY230" s="208" t="s">
        <v>139</v>
      </c>
    </row>
    <row r="231" spans="1:65" s="14" customFormat="1" ht="11.25">
      <c r="B231" s="209"/>
      <c r="C231" s="210"/>
      <c r="D231" s="192" t="s">
        <v>152</v>
      </c>
      <c r="E231" s="211" t="s">
        <v>19</v>
      </c>
      <c r="F231" s="212" t="s">
        <v>1808</v>
      </c>
      <c r="G231" s="210"/>
      <c r="H231" s="213">
        <v>10</v>
      </c>
      <c r="I231" s="214"/>
      <c r="J231" s="210"/>
      <c r="K231" s="210"/>
      <c r="L231" s="215"/>
      <c r="M231" s="216"/>
      <c r="N231" s="217"/>
      <c r="O231" s="217"/>
      <c r="P231" s="217"/>
      <c r="Q231" s="217"/>
      <c r="R231" s="217"/>
      <c r="S231" s="217"/>
      <c r="T231" s="218"/>
      <c r="AT231" s="219" t="s">
        <v>152</v>
      </c>
      <c r="AU231" s="219" t="s">
        <v>82</v>
      </c>
      <c r="AV231" s="14" t="s">
        <v>82</v>
      </c>
      <c r="AW231" s="14" t="s">
        <v>35</v>
      </c>
      <c r="AX231" s="14" t="s">
        <v>73</v>
      </c>
      <c r="AY231" s="219" t="s">
        <v>139</v>
      </c>
    </row>
    <row r="232" spans="1:65" s="14" customFormat="1" ht="11.25">
      <c r="B232" s="209"/>
      <c r="C232" s="210"/>
      <c r="D232" s="192" t="s">
        <v>152</v>
      </c>
      <c r="E232" s="211" t="s">
        <v>19</v>
      </c>
      <c r="F232" s="212" t="s">
        <v>1809</v>
      </c>
      <c r="G232" s="210"/>
      <c r="H232" s="213">
        <v>5</v>
      </c>
      <c r="I232" s="214"/>
      <c r="J232" s="210"/>
      <c r="K232" s="210"/>
      <c r="L232" s="215"/>
      <c r="M232" s="216"/>
      <c r="N232" s="217"/>
      <c r="O232" s="217"/>
      <c r="P232" s="217"/>
      <c r="Q232" s="217"/>
      <c r="R232" s="217"/>
      <c r="S232" s="217"/>
      <c r="T232" s="218"/>
      <c r="AT232" s="219" t="s">
        <v>152</v>
      </c>
      <c r="AU232" s="219" t="s">
        <v>82</v>
      </c>
      <c r="AV232" s="14" t="s">
        <v>82</v>
      </c>
      <c r="AW232" s="14" t="s">
        <v>35</v>
      </c>
      <c r="AX232" s="14" t="s">
        <v>73</v>
      </c>
      <c r="AY232" s="219" t="s">
        <v>139</v>
      </c>
    </row>
    <row r="233" spans="1:65" s="15" customFormat="1" ht="11.25">
      <c r="B233" s="220"/>
      <c r="C233" s="221"/>
      <c r="D233" s="192" t="s">
        <v>152</v>
      </c>
      <c r="E233" s="222" t="s">
        <v>19</v>
      </c>
      <c r="F233" s="223" t="s">
        <v>155</v>
      </c>
      <c r="G233" s="221"/>
      <c r="H233" s="224">
        <v>15</v>
      </c>
      <c r="I233" s="225"/>
      <c r="J233" s="221"/>
      <c r="K233" s="221"/>
      <c r="L233" s="226"/>
      <c r="M233" s="227"/>
      <c r="N233" s="228"/>
      <c r="O233" s="228"/>
      <c r="P233" s="228"/>
      <c r="Q233" s="228"/>
      <c r="R233" s="228"/>
      <c r="S233" s="228"/>
      <c r="T233" s="229"/>
      <c r="AT233" s="230" t="s">
        <v>152</v>
      </c>
      <c r="AU233" s="230" t="s">
        <v>82</v>
      </c>
      <c r="AV233" s="15" t="s">
        <v>146</v>
      </c>
      <c r="AW233" s="15" t="s">
        <v>35</v>
      </c>
      <c r="AX233" s="15" t="s">
        <v>80</v>
      </c>
      <c r="AY233" s="230" t="s">
        <v>139</v>
      </c>
    </row>
    <row r="234" spans="1:65" s="2" customFormat="1" ht="21.75" customHeight="1">
      <c r="A234" s="35"/>
      <c r="B234" s="36"/>
      <c r="C234" s="179" t="s">
        <v>347</v>
      </c>
      <c r="D234" s="179" t="s">
        <v>141</v>
      </c>
      <c r="E234" s="180" t="s">
        <v>1810</v>
      </c>
      <c r="F234" s="181" t="s">
        <v>1811</v>
      </c>
      <c r="G234" s="182" t="s">
        <v>1684</v>
      </c>
      <c r="H234" s="183">
        <v>1</v>
      </c>
      <c r="I234" s="184"/>
      <c r="J234" s="185">
        <f>ROUND(I234*H234,2)</f>
        <v>0</v>
      </c>
      <c r="K234" s="181" t="s">
        <v>319</v>
      </c>
      <c r="L234" s="40"/>
      <c r="M234" s="186" t="s">
        <v>19</v>
      </c>
      <c r="N234" s="187" t="s">
        <v>44</v>
      </c>
      <c r="O234" s="65"/>
      <c r="P234" s="188">
        <f>O234*H234</f>
        <v>0</v>
      </c>
      <c r="Q234" s="188">
        <v>0</v>
      </c>
      <c r="R234" s="188">
        <f>Q234*H234</f>
        <v>0</v>
      </c>
      <c r="S234" s="188">
        <v>0</v>
      </c>
      <c r="T234" s="189">
        <f>S234*H234</f>
        <v>0</v>
      </c>
      <c r="U234" s="35"/>
      <c r="V234" s="35"/>
      <c r="W234" s="35"/>
      <c r="X234" s="35"/>
      <c r="Y234" s="35"/>
      <c r="Z234" s="35"/>
      <c r="AA234" s="35"/>
      <c r="AB234" s="35"/>
      <c r="AC234" s="35"/>
      <c r="AD234" s="35"/>
      <c r="AE234" s="35"/>
      <c r="AR234" s="190" t="s">
        <v>1685</v>
      </c>
      <c r="AT234" s="190" t="s">
        <v>141</v>
      </c>
      <c r="AU234" s="190" t="s">
        <v>82</v>
      </c>
      <c r="AY234" s="18" t="s">
        <v>139</v>
      </c>
      <c r="BE234" s="191">
        <f>IF(N234="základní",J234,0)</f>
        <v>0</v>
      </c>
      <c r="BF234" s="191">
        <f>IF(N234="snížená",J234,0)</f>
        <v>0</v>
      </c>
      <c r="BG234" s="191">
        <f>IF(N234="zákl. přenesená",J234,0)</f>
        <v>0</v>
      </c>
      <c r="BH234" s="191">
        <f>IF(N234="sníž. přenesená",J234,0)</f>
        <v>0</v>
      </c>
      <c r="BI234" s="191">
        <f>IF(N234="nulová",J234,0)</f>
        <v>0</v>
      </c>
      <c r="BJ234" s="18" t="s">
        <v>80</v>
      </c>
      <c r="BK234" s="191">
        <f>ROUND(I234*H234,2)</f>
        <v>0</v>
      </c>
      <c r="BL234" s="18" t="s">
        <v>1685</v>
      </c>
      <c r="BM234" s="190" t="s">
        <v>1812</v>
      </c>
    </row>
    <row r="235" spans="1:65" s="2" customFormat="1" ht="11.25">
      <c r="A235" s="35"/>
      <c r="B235" s="36"/>
      <c r="C235" s="37"/>
      <c r="D235" s="192" t="s">
        <v>148</v>
      </c>
      <c r="E235" s="37"/>
      <c r="F235" s="193" t="s">
        <v>1811</v>
      </c>
      <c r="G235" s="37"/>
      <c r="H235" s="37"/>
      <c r="I235" s="194"/>
      <c r="J235" s="37"/>
      <c r="K235" s="37"/>
      <c r="L235" s="40"/>
      <c r="M235" s="195"/>
      <c r="N235" s="196"/>
      <c r="O235" s="65"/>
      <c r="P235" s="65"/>
      <c r="Q235" s="65"/>
      <c r="R235" s="65"/>
      <c r="S235" s="65"/>
      <c r="T235" s="66"/>
      <c r="U235" s="35"/>
      <c r="V235" s="35"/>
      <c r="W235" s="35"/>
      <c r="X235" s="35"/>
      <c r="Y235" s="35"/>
      <c r="Z235" s="35"/>
      <c r="AA235" s="35"/>
      <c r="AB235" s="35"/>
      <c r="AC235" s="35"/>
      <c r="AD235" s="35"/>
      <c r="AE235" s="35"/>
      <c r="AT235" s="18" t="s">
        <v>148</v>
      </c>
      <c r="AU235" s="18" t="s">
        <v>82</v>
      </c>
    </row>
    <row r="236" spans="1:65" s="2" customFormat="1" ht="48.75">
      <c r="A236" s="35"/>
      <c r="B236" s="36"/>
      <c r="C236" s="37"/>
      <c r="D236" s="192" t="s">
        <v>987</v>
      </c>
      <c r="E236" s="37"/>
      <c r="F236" s="241" t="s">
        <v>1813</v>
      </c>
      <c r="G236" s="37"/>
      <c r="H236" s="37"/>
      <c r="I236" s="194"/>
      <c r="J236" s="37"/>
      <c r="K236" s="37"/>
      <c r="L236" s="40"/>
      <c r="M236" s="195"/>
      <c r="N236" s="196"/>
      <c r="O236" s="65"/>
      <c r="P236" s="65"/>
      <c r="Q236" s="65"/>
      <c r="R236" s="65"/>
      <c r="S236" s="65"/>
      <c r="T236" s="66"/>
      <c r="U236" s="35"/>
      <c r="V236" s="35"/>
      <c r="W236" s="35"/>
      <c r="X236" s="35"/>
      <c r="Y236" s="35"/>
      <c r="Z236" s="35"/>
      <c r="AA236" s="35"/>
      <c r="AB236" s="35"/>
      <c r="AC236" s="35"/>
      <c r="AD236" s="35"/>
      <c r="AE236" s="35"/>
      <c r="AT236" s="18" t="s">
        <v>987</v>
      </c>
      <c r="AU236" s="18" t="s">
        <v>82</v>
      </c>
    </row>
    <row r="237" spans="1:65" s="13" customFormat="1" ht="11.25">
      <c r="B237" s="199"/>
      <c r="C237" s="200"/>
      <c r="D237" s="192" t="s">
        <v>152</v>
      </c>
      <c r="E237" s="201" t="s">
        <v>19</v>
      </c>
      <c r="F237" s="202" t="s">
        <v>1814</v>
      </c>
      <c r="G237" s="200"/>
      <c r="H237" s="201" t="s">
        <v>19</v>
      </c>
      <c r="I237" s="203"/>
      <c r="J237" s="200"/>
      <c r="K237" s="200"/>
      <c r="L237" s="204"/>
      <c r="M237" s="205"/>
      <c r="N237" s="206"/>
      <c r="O237" s="206"/>
      <c r="P237" s="206"/>
      <c r="Q237" s="206"/>
      <c r="R237" s="206"/>
      <c r="S237" s="206"/>
      <c r="T237" s="207"/>
      <c r="AT237" s="208" t="s">
        <v>152</v>
      </c>
      <c r="AU237" s="208" t="s">
        <v>82</v>
      </c>
      <c r="AV237" s="13" t="s">
        <v>80</v>
      </c>
      <c r="AW237" s="13" t="s">
        <v>35</v>
      </c>
      <c r="AX237" s="13" t="s">
        <v>73</v>
      </c>
      <c r="AY237" s="208" t="s">
        <v>139</v>
      </c>
    </row>
    <row r="238" spans="1:65" s="14" customFormat="1" ht="11.25">
      <c r="B238" s="209"/>
      <c r="C238" s="210"/>
      <c r="D238" s="192" t="s">
        <v>152</v>
      </c>
      <c r="E238" s="211" t="s">
        <v>19</v>
      </c>
      <c r="F238" s="212" t="s">
        <v>1689</v>
      </c>
      <c r="G238" s="210"/>
      <c r="H238" s="213">
        <v>1</v>
      </c>
      <c r="I238" s="214"/>
      <c r="J238" s="210"/>
      <c r="K238" s="210"/>
      <c r="L238" s="215"/>
      <c r="M238" s="216"/>
      <c r="N238" s="217"/>
      <c r="O238" s="217"/>
      <c r="P238" s="217"/>
      <c r="Q238" s="217"/>
      <c r="R238" s="217"/>
      <c r="S238" s="217"/>
      <c r="T238" s="218"/>
      <c r="AT238" s="219" t="s">
        <v>152</v>
      </c>
      <c r="AU238" s="219" t="s">
        <v>82</v>
      </c>
      <c r="AV238" s="14" t="s">
        <v>82</v>
      </c>
      <c r="AW238" s="14" t="s">
        <v>35</v>
      </c>
      <c r="AX238" s="14" t="s">
        <v>73</v>
      </c>
      <c r="AY238" s="219" t="s">
        <v>139</v>
      </c>
    </row>
    <row r="239" spans="1:65" s="15" customFormat="1" ht="11.25">
      <c r="B239" s="220"/>
      <c r="C239" s="221"/>
      <c r="D239" s="192" t="s">
        <v>152</v>
      </c>
      <c r="E239" s="222" t="s">
        <v>19</v>
      </c>
      <c r="F239" s="223" t="s">
        <v>155</v>
      </c>
      <c r="G239" s="221"/>
      <c r="H239" s="224">
        <v>1</v>
      </c>
      <c r="I239" s="225"/>
      <c r="J239" s="221"/>
      <c r="K239" s="221"/>
      <c r="L239" s="226"/>
      <c r="M239" s="246"/>
      <c r="N239" s="247"/>
      <c r="O239" s="247"/>
      <c r="P239" s="247"/>
      <c r="Q239" s="247"/>
      <c r="R239" s="247"/>
      <c r="S239" s="247"/>
      <c r="T239" s="248"/>
      <c r="AT239" s="230" t="s">
        <v>152</v>
      </c>
      <c r="AU239" s="230" t="s">
        <v>82</v>
      </c>
      <c r="AV239" s="15" t="s">
        <v>146</v>
      </c>
      <c r="AW239" s="15" t="s">
        <v>35</v>
      </c>
      <c r="AX239" s="15" t="s">
        <v>80</v>
      </c>
      <c r="AY239" s="230" t="s">
        <v>139</v>
      </c>
    </row>
    <row r="240" spans="1:65" s="2" customFormat="1" ht="6.95" customHeight="1">
      <c r="A240" s="35"/>
      <c r="B240" s="48"/>
      <c r="C240" s="49"/>
      <c r="D240" s="49"/>
      <c r="E240" s="49"/>
      <c r="F240" s="49"/>
      <c r="G240" s="49"/>
      <c r="H240" s="49"/>
      <c r="I240" s="49"/>
      <c r="J240" s="49"/>
      <c r="K240" s="49"/>
      <c r="L240" s="40"/>
      <c r="M240" s="35"/>
      <c r="O240" s="35"/>
      <c r="P240" s="35"/>
      <c r="Q240" s="35"/>
      <c r="R240" s="35"/>
      <c r="S240" s="35"/>
      <c r="T240" s="35"/>
      <c r="U240" s="35"/>
      <c r="V240" s="35"/>
      <c r="W240" s="35"/>
      <c r="X240" s="35"/>
      <c r="Y240" s="35"/>
      <c r="Z240" s="35"/>
      <c r="AA240" s="35"/>
      <c r="AB240" s="35"/>
      <c r="AC240" s="35"/>
      <c r="AD240" s="35"/>
      <c r="AE240" s="35"/>
    </row>
  </sheetData>
  <sheetProtection algorithmName="SHA-512" hashValue="E2lN1Cjkj5n8v43e0Bks/Hg7lb3IXD+HpmmHYaz5NoLZAbJYcCmFqwHO5bOFaQftGf5GQkQIg04+0vMZEamf/g==" saltValue="zypGi88wcX/wlCF+wLIMFgEVK0JbvZIazVpMPW5Xbh6ORuzqFgZp+kvjl2Iw+Fxhw6wHd8HRckIxMwnUp+WOrw==" spinCount="100000" sheet="1" objects="1" scenarios="1" formatColumns="0" formatRows="0" autoFilter="0"/>
  <autoFilter ref="C84:K239"/>
  <mergeCells count="9">
    <mergeCell ref="E50:H50"/>
    <mergeCell ref="E75:H75"/>
    <mergeCell ref="E77:H77"/>
    <mergeCell ref="L2:V2"/>
    <mergeCell ref="E7:H7"/>
    <mergeCell ref="E9:H9"/>
    <mergeCell ref="E18:H18"/>
    <mergeCell ref="E27:H27"/>
    <mergeCell ref="E48:H48"/>
  </mergeCells>
  <hyperlinks>
    <hyperlink ref="F94" r:id="rId1"/>
    <hyperlink ref="F109" r:id="rId2"/>
    <hyperlink ref="F116" r:id="rId3"/>
    <hyperlink ref="F136" r:id="rId4"/>
    <hyperlink ref="F149" r:id="rId5"/>
    <hyperlink ref="F157" r:id="rId6"/>
    <hyperlink ref="F166" r:id="rId7"/>
    <hyperlink ref="F174" r:id="rId8"/>
    <hyperlink ref="F183" r:id="rId9"/>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2.75"/>
  <cols>
    <col min="1" max="1" width="8.33203125" style="250" customWidth="1"/>
    <col min="2" max="2" width="1.6640625" style="250" customWidth="1"/>
    <col min="3" max="4" width="5" style="250" customWidth="1"/>
    <col min="5" max="5" width="11.6640625" style="250" customWidth="1"/>
    <col min="6" max="6" width="9.1640625" style="250" customWidth="1"/>
    <col min="7" max="7" width="5" style="250" customWidth="1"/>
    <col min="8" max="8" width="77.83203125" style="250" customWidth="1"/>
    <col min="9" max="10" width="20" style="250" customWidth="1"/>
    <col min="11" max="11" width="1.6640625" style="250" customWidth="1"/>
  </cols>
  <sheetData>
    <row r="1" spans="2:11" s="1" customFormat="1" ht="37.5" customHeight="1"/>
    <row r="2" spans="2:11" s="1" customFormat="1" ht="7.5" customHeight="1">
      <c r="B2" s="251"/>
      <c r="C2" s="252"/>
      <c r="D2" s="252"/>
      <c r="E2" s="252"/>
      <c r="F2" s="252"/>
      <c r="G2" s="252"/>
      <c r="H2" s="252"/>
      <c r="I2" s="252"/>
      <c r="J2" s="252"/>
      <c r="K2" s="253"/>
    </row>
    <row r="3" spans="2:11" s="16" customFormat="1" ht="45" customHeight="1">
      <c r="B3" s="254"/>
      <c r="C3" s="386" t="s">
        <v>1815</v>
      </c>
      <c r="D3" s="386"/>
      <c r="E3" s="386"/>
      <c r="F3" s="386"/>
      <c r="G3" s="386"/>
      <c r="H3" s="386"/>
      <c r="I3" s="386"/>
      <c r="J3" s="386"/>
      <c r="K3" s="255"/>
    </row>
    <row r="4" spans="2:11" s="1" customFormat="1" ht="25.5" customHeight="1">
      <c r="B4" s="256"/>
      <c r="C4" s="391" t="s">
        <v>1816</v>
      </c>
      <c r="D4" s="391"/>
      <c r="E4" s="391"/>
      <c r="F4" s="391"/>
      <c r="G4" s="391"/>
      <c r="H4" s="391"/>
      <c r="I4" s="391"/>
      <c r="J4" s="391"/>
      <c r="K4" s="257"/>
    </row>
    <row r="5" spans="2:11" s="1" customFormat="1" ht="5.25" customHeight="1">
      <c r="B5" s="256"/>
      <c r="C5" s="258"/>
      <c r="D5" s="258"/>
      <c r="E5" s="258"/>
      <c r="F5" s="258"/>
      <c r="G5" s="258"/>
      <c r="H5" s="258"/>
      <c r="I5" s="258"/>
      <c r="J5" s="258"/>
      <c r="K5" s="257"/>
    </row>
    <row r="6" spans="2:11" s="1" customFormat="1" ht="15" customHeight="1">
      <c r="B6" s="256"/>
      <c r="C6" s="390" t="s">
        <v>1817</v>
      </c>
      <c r="D6" s="390"/>
      <c r="E6" s="390"/>
      <c r="F6" s="390"/>
      <c r="G6" s="390"/>
      <c r="H6" s="390"/>
      <c r="I6" s="390"/>
      <c r="J6" s="390"/>
      <c r="K6" s="257"/>
    </row>
    <row r="7" spans="2:11" s="1" customFormat="1" ht="15" customHeight="1">
      <c r="B7" s="260"/>
      <c r="C7" s="390" t="s">
        <v>1818</v>
      </c>
      <c r="D7" s="390"/>
      <c r="E7" s="390"/>
      <c r="F7" s="390"/>
      <c r="G7" s="390"/>
      <c r="H7" s="390"/>
      <c r="I7" s="390"/>
      <c r="J7" s="390"/>
      <c r="K7" s="257"/>
    </row>
    <row r="8" spans="2:11" s="1" customFormat="1" ht="12.75" customHeight="1">
      <c r="B8" s="260"/>
      <c r="C8" s="259"/>
      <c r="D8" s="259"/>
      <c r="E8" s="259"/>
      <c r="F8" s="259"/>
      <c r="G8" s="259"/>
      <c r="H8" s="259"/>
      <c r="I8" s="259"/>
      <c r="J8" s="259"/>
      <c r="K8" s="257"/>
    </row>
    <row r="9" spans="2:11" s="1" customFormat="1" ht="15" customHeight="1">
      <c r="B9" s="260"/>
      <c r="C9" s="390" t="s">
        <v>1819</v>
      </c>
      <c r="D9" s="390"/>
      <c r="E9" s="390"/>
      <c r="F9" s="390"/>
      <c r="G9" s="390"/>
      <c r="H9" s="390"/>
      <c r="I9" s="390"/>
      <c r="J9" s="390"/>
      <c r="K9" s="257"/>
    </row>
    <row r="10" spans="2:11" s="1" customFormat="1" ht="15" customHeight="1">
      <c r="B10" s="260"/>
      <c r="C10" s="259"/>
      <c r="D10" s="390" t="s">
        <v>1820</v>
      </c>
      <c r="E10" s="390"/>
      <c r="F10" s="390"/>
      <c r="G10" s="390"/>
      <c r="H10" s="390"/>
      <c r="I10" s="390"/>
      <c r="J10" s="390"/>
      <c r="K10" s="257"/>
    </row>
    <row r="11" spans="2:11" s="1" customFormat="1" ht="15" customHeight="1">
      <c r="B11" s="260"/>
      <c r="C11" s="261"/>
      <c r="D11" s="390" t="s">
        <v>1821</v>
      </c>
      <c r="E11" s="390"/>
      <c r="F11" s="390"/>
      <c r="G11" s="390"/>
      <c r="H11" s="390"/>
      <c r="I11" s="390"/>
      <c r="J11" s="390"/>
      <c r="K11" s="257"/>
    </row>
    <row r="12" spans="2:11" s="1" customFormat="1" ht="15" customHeight="1">
      <c r="B12" s="260"/>
      <c r="C12" s="261"/>
      <c r="D12" s="259"/>
      <c r="E12" s="259"/>
      <c r="F12" s="259"/>
      <c r="G12" s="259"/>
      <c r="H12" s="259"/>
      <c r="I12" s="259"/>
      <c r="J12" s="259"/>
      <c r="K12" s="257"/>
    </row>
    <row r="13" spans="2:11" s="1" customFormat="1" ht="15" customHeight="1">
      <c r="B13" s="260"/>
      <c r="C13" s="261"/>
      <c r="D13" s="262" t="s">
        <v>1822</v>
      </c>
      <c r="E13" s="259"/>
      <c r="F13" s="259"/>
      <c r="G13" s="259"/>
      <c r="H13" s="259"/>
      <c r="I13" s="259"/>
      <c r="J13" s="259"/>
      <c r="K13" s="257"/>
    </row>
    <row r="14" spans="2:11" s="1" customFormat="1" ht="12.75" customHeight="1">
      <c r="B14" s="260"/>
      <c r="C14" s="261"/>
      <c r="D14" s="261"/>
      <c r="E14" s="261"/>
      <c r="F14" s="261"/>
      <c r="G14" s="261"/>
      <c r="H14" s="261"/>
      <c r="I14" s="261"/>
      <c r="J14" s="261"/>
      <c r="K14" s="257"/>
    </row>
    <row r="15" spans="2:11" s="1" customFormat="1" ht="15" customHeight="1">
      <c r="B15" s="260"/>
      <c r="C15" s="261"/>
      <c r="D15" s="390" t="s">
        <v>1823</v>
      </c>
      <c r="E15" s="390"/>
      <c r="F15" s="390"/>
      <c r="G15" s="390"/>
      <c r="H15" s="390"/>
      <c r="I15" s="390"/>
      <c r="J15" s="390"/>
      <c r="K15" s="257"/>
    </row>
    <row r="16" spans="2:11" s="1" customFormat="1" ht="15" customHeight="1">
      <c r="B16" s="260"/>
      <c r="C16" s="261"/>
      <c r="D16" s="390" t="s">
        <v>1824</v>
      </c>
      <c r="E16" s="390"/>
      <c r="F16" s="390"/>
      <c r="G16" s="390"/>
      <c r="H16" s="390"/>
      <c r="I16" s="390"/>
      <c r="J16" s="390"/>
      <c r="K16" s="257"/>
    </row>
    <row r="17" spans="2:11" s="1" customFormat="1" ht="15" customHeight="1">
      <c r="B17" s="260"/>
      <c r="C17" s="261"/>
      <c r="D17" s="390" t="s">
        <v>1825</v>
      </c>
      <c r="E17" s="390"/>
      <c r="F17" s="390"/>
      <c r="G17" s="390"/>
      <c r="H17" s="390"/>
      <c r="I17" s="390"/>
      <c r="J17" s="390"/>
      <c r="K17" s="257"/>
    </row>
    <row r="18" spans="2:11" s="1" customFormat="1" ht="15" customHeight="1">
      <c r="B18" s="260"/>
      <c r="C18" s="261"/>
      <c r="D18" s="261"/>
      <c r="E18" s="263" t="s">
        <v>79</v>
      </c>
      <c r="F18" s="390" t="s">
        <v>1826</v>
      </c>
      <c r="G18" s="390"/>
      <c r="H18" s="390"/>
      <c r="I18" s="390"/>
      <c r="J18" s="390"/>
      <c r="K18" s="257"/>
    </row>
    <row r="19" spans="2:11" s="1" customFormat="1" ht="15" customHeight="1">
      <c r="B19" s="260"/>
      <c r="C19" s="261"/>
      <c r="D19" s="261"/>
      <c r="E19" s="263" t="s">
        <v>1827</v>
      </c>
      <c r="F19" s="390" t="s">
        <v>1828</v>
      </c>
      <c r="G19" s="390"/>
      <c r="H19" s="390"/>
      <c r="I19" s="390"/>
      <c r="J19" s="390"/>
      <c r="K19" s="257"/>
    </row>
    <row r="20" spans="2:11" s="1" customFormat="1" ht="15" customHeight="1">
      <c r="B20" s="260"/>
      <c r="C20" s="261"/>
      <c r="D20" s="261"/>
      <c r="E20" s="263" t="s">
        <v>1829</v>
      </c>
      <c r="F20" s="390" t="s">
        <v>1830</v>
      </c>
      <c r="G20" s="390"/>
      <c r="H20" s="390"/>
      <c r="I20" s="390"/>
      <c r="J20" s="390"/>
      <c r="K20" s="257"/>
    </row>
    <row r="21" spans="2:11" s="1" customFormat="1" ht="15" customHeight="1">
      <c r="B21" s="260"/>
      <c r="C21" s="261"/>
      <c r="D21" s="261"/>
      <c r="E21" s="263" t="s">
        <v>1831</v>
      </c>
      <c r="F21" s="390" t="s">
        <v>1832</v>
      </c>
      <c r="G21" s="390"/>
      <c r="H21" s="390"/>
      <c r="I21" s="390"/>
      <c r="J21" s="390"/>
      <c r="K21" s="257"/>
    </row>
    <row r="22" spans="2:11" s="1" customFormat="1" ht="15" customHeight="1">
      <c r="B22" s="260"/>
      <c r="C22" s="261"/>
      <c r="D22" s="261"/>
      <c r="E22" s="263" t="s">
        <v>1269</v>
      </c>
      <c r="F22" s="390" t="s">
        <v>1270</v>
      </c>
      <c r="G22" s="390"/>
      <c r="H22" s="390"/>
      <c r="I22" s="390"/>
      <c r="J22" s="390"/>
      <c r="K22" s="257"/>
    </row>
    <row r="23" spans="2:11" s="1" customFormat="1" ht="15" customHeight="1">
      <c r="B23" s="260"/>
      <c r="C23" s="261"/>
      <c r="D23" s="261"/>
      <c r="E23" s="263" t="s">
        <v>86</v>
      </c>
      <c r="F23" s="390" t="s">
        <v>1833</v>
      </c>
      <c r="G23" s="390"/>
      <c r="H23" s="390"/>
      <c r="I23" s="390"/>
      <c r="J23" s="390"/>
      <c r="K23" s="257"/>
    </row>
    <row r="24" spans="2:11" s="1" customFormat="1" ht="12.75" customHeight="1">
      <c r="B24" s="260"/>
      <c r="C24" s="261"/>
      <c r="D24" s="261"/>
      <c r="E24" s="261"/>
      <c r="F24" s="261"/>
      <c r="G24" s="261"/>
      <c r="H24" s="261"/>
      <c r="I24" s="261"/>
      <c r="J24" s="261"/>
      <c r="K24" s="257"/>
    </row>
    <row r="25" spans="2:11" s="1" customFormat="1" ht="15" customHeight="1">
      <c r="B25" s="260"/>
      <c r="C25" s="390" t="s">
        <v>1834</v>
      </c>
      <c r="D25" s="390"/>
      <c r="E25" s="390"/>
      <c r="F25" s="390"/>
      <c r="G25" s="390"/>
      <c r="H25" s="390"/>
      <c r="I25" s="390"/>
      <c r="J25" s="390"/>
      <c r="K25" s="257"/>
    </row>
    <row r="26" spans="2:11" s="1" customFormat="1" ht="15" customHeight="1">
      <c r="B26" s="260"/>
      <c r="C26" s="390" t="s">
        <v>1835</v>
      </c>
      <c r="D26" s="390"/>
      <c r="E26" s="390"/>
      <c r="F26" s="390"/>
      <c r="G26" s="390"/>
      <c r="H26" s="390"/>
      <c r="I26" s="390"/>
      <c r="J26" s="390"/>
      <c r="K26" s="257"/>
    </row>
    <row r="27" spans="2:11" s="1" customFormat="1" ht="15" customHeight="1">
      <c r="B27" s="260"/>
      <c r="C27" s="259"/>
      <c r="D27" s="390" t="s">
        <v>1836</v>
      </c>
      <c r="E27" s="390"/>
      <c r="F27" s="390"/>
      <c r="G27" s="390"/>
      <c r="H27" s="390"/>
      <c r="I27" s="390"/>
      <c r="J27" s="390"/>
      <c r="K27" s="257"/>
    </row>
    <row r="28" spans="2:11" s="1" customFormat="1" ht="15" customHeight="1">
      <c r="B28" s="260"/>
      <c r="C28" s="261"/>
      <c r="D28" s="390" t="s">
        <v>1837</v>
      </c>
      <c r="E28" s="390"/>
      <c r="F28" s="390"/>
      <c r="G28" s="390"/>
      <c r="H28" s="390"/>
      <c r="I28" s="390"/>
      <c r="J28" s="390"/>
      <c r="K28" s="257"/>
    </row>
    <row r="29" spans="2:11" s="1" customFormat="1" ht="12.75" customHeight="1">
      <c r="B29" s="260"/>
      <c r="C29" s="261"/>
      <c r="D29" s="261"/>
      <c r="E29" s="261"/>
      <c r="F29" s="261"/>
      <c r="G29" s="261"/>
      <c r="H29" s="261"/>
      <c r="I29" s="261"/>
      <c r="J29" s="261"/>
      <c r="K29" s="257"/>
    </row>
    <row r="30" spans="2:11" s="1" customFormat="1" ht="15" customHeight="1">
      <c r="B30" s="260"/>
      <c r="C30" s="261"/>
      <c r="D30" s="390" t="s">
        <v>1838</v>
      </c>
      <c r="E30" s="390"/>
      <c r="F30" s="390"/>
      <c r="G30" s="390"/>
      <c r="H30" s="390"/>
      <c r="I30" s="390"/>
      <c r="J30" s="390"/>
      <c r="K30" s="257"/>
    </row>
    <row r="31" spans="2:11" s="1" customFormat="1" ht="15" customHeight="1">
      <c r="B31" s="260"/>
      <c r="C31" s="261"/>
      <c r="D31" s="390" t="s">
        <v>1839</v>
      </c>
      <c r="E31" s="390"/>
      <c r="F31" s="390"/>
      <c r="G31" s="390"/>
      <c r="H31" s="390"/>
      <c r="I31" s="390"/>
      <c r="J31" s="390"/>
      <c r="K31" s="257"/>
    </row>
    <row r="32" spans="2:11" s="1" customFormat="1" ht="12.75" customHeight="1">
      <c r="B32" s="260"/>
      <c r="C32" s="261"/>
      <c r="D32" s="261"/>
      <c r="E32" s="261"/>
      <c r="F32" s="261"/>
      <c r="G32" s="261"/>
      <c r="H32" s="261"/>
      <c r="I32" s="261"/>
      <c r="J32" s="261"/>
      <c r="K32" s="257"/>
    </row>
    <row r="33" spans="2:11" s="1" customFormat="1" ht="15" customHeight="1">
      <c r="B33" s="260"/>
      <c r="C33" s="261"/>
      <c r="D33" s="390" t="s">
        <v>1840</v>
      </c>
      <c r="E33" s="390"/>
      <c r="F33" s="390"/>
      <c r="G33" s="390"/>
      <c r="H33" s="390"/>
      <c r="I33" s="390"/>
      <c r="J33" s="390"/>
      <c r="K33" s="257"/>
    </row>
    <row r="34" spans="2:11" s="1" customFormat="1" ht="15" customHeight="1">
      <c r="B34" s="260"/>
      <c r="C34" s="261"/>
      <c r="D34" s="390" t="s">
        <v>1841</v>
      </c>
      <c r="E34" s="390"/>
      <c r="F34" s="390"/>
      <c r="G34" s="390"/>
      <c r="H34" s="390"/>
      <c r="I34" s="390"/>
      <c r="J34" s="390"/>
      <c r="K34" s="257"/>
    </row>
    <row r="35" spans="2:11" s="1" customFormat="1" ht="15" customHeight="1">
      <c r="B35" s="260"/>
      <c r="C35" s="261"/>
      <c r="D35" s="390" t="s">
        <v>1842</v>
      </c>
      <c r="E35" s="390"/>
      <c r="F35" s="390"/>
      <c r="G35" s="390"/>
      <c r="H35" s="390"/>
      <c r="I35" s="390"/>
      <c r="J35" s="390"/>
      <c r="K35" s="257"/>
    </row>
    <row r="36" spans="2:11" s="1" customFormat="1" ht="15" customHeight="1">
      <c r="B36" s="260"/>
      <c r="C36" s="261"/>
      <c r="D36" s="259"/>
      <c r="E36" s="262" t="s">
        <v>125</v>
      </c>
      <c r="F36" s="259"/>
      <c r="G36" s="390" t="s">
        <v>1843</v>
      </c>
      <c r="H36" s="390"/>
      <c r="I36" s="390"/>
      <c r="J36" s="390"/>
      <c r="K36" s="257"/>
    </row>
    <row r="37" spans="2:11" s="1" customFormat="1" ht="30.75" customHeight="1">
      <c r="B37" s="260"/>
      <c r="C37" s="261"/>
      <c r="D37" s="259"/>
      <c r="E37" s="262" t="s">
        <v>1844</v>
      </c>
      <c r="F37" s="259"/>
      <c r="G37" s="390" t="s">
        <v>1845</v>
      </c>
      <c r="H37" s="390"/>
      <c r="I37" s="390"/>
      <c r="J37" s="390"/>
      <c r="K37" s="257"/>
    </row>
    <row r="38" spans="2:11" s="1" customFormat="1" ht="15" customHeight="1">
      <c r="B38" s="260"/>
      <c r="C38" s="261"/>
      <c r="D38" s="259"/>
      <c r="E38" s="262" t="s">
        <v>54</v>
      </c>
      <c r="F38" s="259"/>
      <c r="G38" s="390" t="s">
        <v>1846</v>
      </c>
      <c r="H38" s="390"/>
      <c r="I38" s="390"/>
      <c r="J38" s="390"/>
      <c r="K38" s="257"/>
    </row>
    <row r="39" spans="2:11" s="1" customFormat="1" ht="15" customHeight="1">
      <c r="B39" s="260"/>
      <c r="C39" s="261"/>
      <c r="D39" s="259"/>
      <c r="E39" s="262" t="s">
        <v>55</v>
      </c>
      <c r="F39" s="259"/>
      <c r="G39" s="390" t="s">
        <v>1847</v>
      </c>
      <c r="H39" s="390"/>
      <c r="I39" s="390"/>
      <c r="J39" s="390"/>
      <c r="K39" s="257"/>
    </row>
    <row r="40" spans="2:11" s="1" customFormat="1" ht="15" customHeight="1">
      <c r="B40" s="260"/>
      <c r="C40" s="261"/>
      <c r="D40" s="259"/>
      <c r="E40" s="262" t="s">
        <v>126</v>
      </c>
      <c r="F40" s="259"/>
      <c r="G40" s="390" t="s">
        <v>1848</v>
      </c>
      <c r="H40" s="390"/>
      <c r="I40" s="390"/>
      <c r="J40" s="390"/>
      <c r="K40" s="257"/>
    </row>
    <row r="41" spans="2:11" s="1" customFormat="1" ht="15" customHeight="1">
      <c r="B41" s="260"/>
      <c r="C41" s="261"/>
      <c r="D41" s="259"/>
      <c r="E41" s="262" t="s">
        <v>127</v>
      </c>
      <c r="F41" s="259"/>
      <c r="G41" s="390" t="s">
        <v>1849</v>
      </c>
      <c r="H41" s="390"/>
      <c r="I41" s="390"/>
      <c r="J41" s="390"/>
      <c r="K41" s="257"/>
    </row>
    <row r="42" spans="2:11" s="1" customFormat="1" ht="15" customHeight="1">
      <c r="B42" s="260"/>
      <c r="C42" s="261"/>
      <c r="D42" s="259"/>
      <c r="E42" s="262" t="s">
        <v>1850</v>
      </c>
      <c r="F42" s="259"/>
      <c r="G42" s="390" t="s">
        <v>1851</v>
      </c>
      <c r="H42" s="390"/>
      <c r="I42" s="390"/>
      <c r="J42" s="390"/>
      <c r="K42" s="257"/>
    </row>
    <row r="43" spans="2:11" s="1" customFormat="1" ht="15" customHeight="1">
      <c r="B43" s="260"/>
      <c r="C43" s="261"/>
      <c r="D43" s="259"/>
      <c r="E43" s="262"/>
      <c r="F43" s="259"/>
      <c r="G43" s="390" t="s">
        <v>1852</v>
      </c>
      <c r="H43" s="390"/>
      <c r="I43" s="390"/>
      <c r="J43" s="390"/>
      <c r="K43" s="257"/>
    </row>
    <row r="44" spans="2:11" s="1" customFormat="1" ht="15" customHeight="1">
      <c r="B44" s="260"/>
      <c r="C44" s="261"/>
      <c r="D44" s="259"/>
      <c r="E44" s="262" t="s">
        <v>1853</v>
      </c>
      <c r="F44" s="259"/>
      <c r="G44" s="390" t="s">
        <v>1854</v>
      </c>
      <c r="H44" s="390"/>
      <c r="I44" s="390"/>
      <c r="J44" s="390"/>
      <c r="K44" s="257"/>
    </row>
    <row r="45" spans="2:11" s="1" customFormat="1" ht="15" customHeight="1">
      <c r="B45" s="260"/>
      <c r="C45" s="261"/>
      <c r="D45" s="259"/>
      <c r="E45" s="262" t="s">
        <v>129</v>
      </c>
      <c r="F45" s="259"/>
      <c r="G45" s="390" t="s">
        <v>1855</v>
      </c>
      <c r="H45" s="390"/>
      <c r="I45" s="390"/>
      <c r="J45" s="390"/>
      <c r="K45" s="257"/>
    </row>
    <row r="46" spans="2:11" s="1" customFormat="1" ht="12.75" customHeight="1">
      <c r="B46" s="260"/>
      <c r="C46" s="261"/>
      <c r="D46" s="259"/>
      <c r="E46" s="259"/>
      <c r="F46" s="259"/>
      <c r="G46" s="259"/>
      <c r="H46" s="259"/>
      <c r="I46" s="259"/>
      <c r="J46" s="259"/>
      <c r="K46" s="257"/>
    </row>
    <row r="47" spans="2:11" s="1" customFormat="1" ht="15" customHeight="1">
      <c r="B47" s="260"/>
      <c r="C47" s="261"/>
      <c r="D47" s="390" t="s">
        <v>1856</v>
      </c>
      <c r="E47" s="390"/>
      <c r="F47" s="390"/>
      <c r="G47" s="390"/>
      <c r="H47" s="390"/>
      <c r="I47" s="390"/>
      <c r="J47" s="390"/>
      <c r="K47" s="257"/>
    </row>
    <row r="48" spans="2:11" s="1" customFormat="1" ht="15" customHeight="1">
      <c r="B48" s="260"/>
      <c r="C48" s="261"/>
      <c r="D48" s="261"/>
      <c r="E48" s="390" t="s">
        <v>1857</v>
      </c>
      <c r="F48" s="390"/>
      <c r="G48" s="390"/>
      <c r="H48" s="390"/>
      <c r="I48" s="390"/>
      <c r="J48" s="390"/>
      <c r="K48" s="257"/>
    </row>
    <row r="49" spans="2:11" s="1" customFormat="1" ht="15" customHeight="1">
      <c r="B49" s="260"/>
      <c r="C49" s="261"/>
      <c r="D49" s="261"/>
      <c r="E49" s="390" t="s">
        <v>1858</v>
      </c>
      <c r="F49" s="390"/>
      <c r="G49" s="390"/>
      <c r="H49" s="390"/>
      <c r="I49" s="390"/>
      <c r="J49" s="390"/>
      <c r="K49" s="257"/>
    </row>
    <row r="50" spans="2:11" s="1" customFormat="1" ht="15" customHeight="1">
      <c r="B50" s="260"/>
      <c r="C50" s="261"/>
      <c r="D50" s="261"/>
      <c r="E50" s="390" t="s">
        <v>1859</v>
      </c>
      <c r="F50" s="390"/>
      <c r="G50" s="390"/>
      <c r="H50" s="390"/>
      <c r="I50" s="390"/>
      <c r="J50" s="390"/>
      <c r="K50" s="257"/>
    </row>
    <row r="51" spans="2:11" s="1" customFormat="1" ht="15" customHeight="1">
      <c r="B51" s="260"/>
      <c r="C51" s="261"/>
      <c r="D51" s="390" t="s">
        <v>1860</v>
      </c>
      <c r="E51" s="390"/>
      <c r="F51" s="390"/>
      <c r="G51" s="390"/>
      <c r="H51" s="390"/>
      <c r="I51" s="390"/>
      <c r="J51" s="390"/>
      <c r="K51" s="257"/>
    </row>
    <row r="52" spans="2:11" s="1" customFormat="1" ht="25.5" customHeight="1">
      <c r="B52" s="256"/>
      <c r="C52" s="391" t="s">
        <v>1861</v>
      </c>
      <c r="D52" s="391"/>
      <c r="E52" s="391"/>
      <c r="F52" s="391"/>
      <c r="G52" s="391"/>
      <c r="H52" s="391"/>
      <c r="I52" s="391"/>
      <c r="J52" s="391"/>
      <c r="K52" s="257"/>
    </row>
    <row r="53" spans="2:11" s="1" customFormat="1" ht="5.25" customHeight="1">
      <c r="B53" s="256"/>
      <c r="C53" s="258"/>
      <c r="D53" s="258"/>
      <c r="E53" s="258"/>
      <c r="F53" s="258"/>
      <c r="G53" s="258"/>
      <c r="H53" s="258"/>
      <c r="I53" s="258"/>
      <c r="J53" s="258"/>
      <c r="K53" s="257"/>
    </row>
    <row r="54" spans="2:11" s="1" customFormat="1" ht="15" customHeight="1">
      <c r="B54" s="256"/>
      <c r="C54" s="390" t="s">
        <v>1862</v>
      </c>
      <c r="D54" s="390"/>
      <c r="E54" s="390"/>
      <c r="F54" s="390"/>
      <c r="G54" s="390"/>
      <c r="H54" s="390"/>
      <c r="I54" s="390"/>
      <c r="J54" s="390"/>
      <c r="K54" s="257"/>
    </row>
    <row r="55" spans="2:11" s="1" customFormat="1" ht="15" customHeight="1">
      <c r="B55" s="256"/>
      <c r="C55" s="390" t="s">
        <v>1863</v>
      </c>
      <c r="D55" s="390"/>
      <c r="E55" s="390"/>
      <c r="F55" s="390"/>
      <c r="G55" s="390"/>
      <c r="H55" s="390"/>
      <c r="I55" s="390"/>
      <c r="J55" s="390"/>
      <c r="K55" s="257"/>
    </row>
    <row r="56" spans="2:11" s="1" customFormat="1" ht="12.75" customHeight="1">
      <c r="B56" s="256"/>
      <c r="C56" s="259"/>
      <c r="D56" s="259"/>
      <c r="E56" s="259"/>
      <c r="F56" s="259"/>
      <c r="G56" s="259"/>
      <c r="H56" s="259"/>
      <c r="I56" s="259"/>
      <c r="J56" s="259"/>
      <c r="K56" s="257"/>
    </row>
    <row r="57" spans="2:11" s="1" customFormat="1" ht="15" customHeight="1">
      <c r="B57" s="256"/>
      <c r="C57" s="390" t="s">
        <v>1864</v>
      </c>
      <c r="D57" s="390"/>
      <c r="E57" s="390"/>
      <c r="F57" s="390"/>
      <c r="G57" s="390"/>
      <c r="H57" s="390"/>
      <c r="I57" s="390"/>
      <c r="J57" s="390"/>
      <c r="K57" s="257"/>
    </row>
    <row r="58" spans="2:11" s="1" customFormat="1" ht="15" customHeight="1">
      <c r="B58" s="256"/>
      <c r="C58" s="261"/>
      <c r="D58" s="390" t="s">
        <v>1865</v>
      </c>
      <c r="E58" s="390"/>
      <c r="F58" s="390"/>
      <c r="G58" s="390"/>
      <c r="H58" s="390"/>
      <c r="I58" s="390"/>
      <c r="J58" s="390"/>
      <c r="K58" s="257"/>
    </row>
    <row r="59" spans="2:11" s="1" customFormat="1" ht="15" customHeight="1">
      <c r="B59" s="256"/>
      <c r="C59" s="261"/>
      <c r="D59" s="390" t="s">
        <v>1866</v>
      </c>
      <c r="E59" s="390"/>
      <c r="F59" s="390"/>
      <c r="G59" s="390"/>
      <c r="H59" s="390"/>
      <c r="I59" s="390"/>
      <c r="J59" s="390"/>
      <c r="K59" s="257"/>
    </row>
    <row r="60" spans="2:11" s="1" customFormat="1" ht="15" customHeight="1">
      <c r="B60" s="256"/>
      <c r="C60" s="261"/>
      <c r="D60" s="390" t="s">
        <v>1867</v>
      </c>
      <c r="E60" s="390"/>
      <c r="F60" s="390"/>
      <c r="G60" s="390"/>
      <c r="H60" s="390"/>
      <c r="I60" s="390"/>
      <c r="J60" s="390"/>
      <c r="K60" s="257"/>
    </row>
    <row r="61" spans="2:11" s="1" customFormat="1" ht="15" customHeight="1">
      <c r="B61" s="256"/>
      <c r="C61" s="261"/>
      <c r="D61" s="390" t="s">
        <v>1868</v>
      </c>
      <c r="E61" s="390"/>
      <c r="F61" s="390"/>
      <c r="G61" s="390"/>
      <c r="H61" s="390"/>
      <c r="I61" s="390"/>
      <c r="J61" s="390"/>
      <c r="K61" s="257"/>
    </row>
    <row r="62" spans="2:11" s="1" customFormat="1" ht="15" customHeight="1">
      <c r="B62" s="256"/>
      <c r="C62" s="261"/>
      <c r="D62" s="392" t="s">
        <v>1869</v>
      </c>
      <c r="E62" s="392"/>
      <c r="F62" s="392"/>
      <c r="G62" s="392"/>
      <c r="H62" s="392"/>
      <c r="I62" s="392"/>
      <c r="J62" s="392"/>
      <c r="K62" s="257"/>
    </row>
    <row r="63" spans="2:11" s="1" customFormat="1" ht="15" customHeight="1">
      <c r="B63" s="256"/>
      <c r="C63" s="261"/>
      <c r="D63" s="390" t="s">
        <v>1870</v>
      </c>
      <c r="E63" s="390"/>
      <c r="F63" s="390"/>
      <c r="G63" s="390"/>
      <c r="H63" s="390"/>
      <c r="I63" s="390"/>
      <c r="J63" s="390"/>
      <c r="K63" s="257"/>
    </row>
    <row r="64" spans="2:11" s="1" customFormat="1" ht="12.75" customHeight="1">
      <c r="B64" s="256"/>
      <c r="C64" s="261"/>
      <c r="D64" s="261"/>
      <c r="E64" s="264"/>
      <c r="F64" s="261"/>
      <c r="G64" s="261"/>
      <c r="H64" s="261"/>
      <c r="I64" s="261"/>
      <c r="J64" s="261"/>
      <c r="K64" s="257"/>
    </row>
    <row r="65" spans="2:11" s="1" customFormat="1" ht="15" customHeight="1">
      <c r="B65" s="256"/>
      <c r="C65" s="261"/>
      <c r="D65" s="390" t="s">
        <v>1871</v>
      </c>
      <c r="E65" s="390"/>
      <c r="F65" s="390"/>
      <c r="G65" s="390"/>
      <c r="H65" s="390"/>
      <c r="I65" s="390"/>
      <c r="J65" s="390"/>
      <c r="K65" s="257"/>
    </row>
    <row r="66" spans="2:11" s="1" customFormat="1" ht="15" customHeight="1">
      <c r="B66" s="256"/>
      <c r="C66" s="261"/>
      <c r="D66" s="392" t="s">
        <v>1872</v>
      </c>
      <c r="E66" s="392"/>
      <c r="F66" s="392"/>
      <c r="G66" s="392"/>
      <c r="H66" s="392"/>
      <c r="I66" s="392"/>
      <c r="J66" s="392"/>
      <c r="K66" s="257"/>
    </row>
    <row r="67" spans="2:11" s="1" customFormat="1" ht="15" customHeight="1">
      <c r="B67" s="256"/>
      <c r="C67" s="261"/>
      <c r="D67" s="390" t="s">
        <v>1873</v>
      </c>
      <c r="E67" s="390"/>
      <c r="F67" s="390"/>
      <c r="G67" s="390"/>
      <c r="H67" s="390"/>
      <c r="I67" s="390"/>
      <c r="J67" s="390"/>
      <c r="K67" s="257"/>
    </row>
    <row r="68" spans="2:11" s="1" customFormat="1" ht="15" customHeight="1">
      <c r="B68" s="256"/>
      <c r="C68" s="261"/>
      <c r="D68" s="390" t="s">
        <v>1874</v>
      </c>
      <c r="E68" s="390"/>
      <c r="F68" s="390"/>
      <c r="G68" s="390"/>
      <c r="H68" s="390"/>
      <c r="I68" s="390"/>
      <c r="J68" s="390"/>
      <c r="K68" s="257"/>
    </row>
    <row r="69" spans="2:11" s="1" customFormat="1" ht="15" customHeight="1">
      <c r="B69" s="256"/>
      <c r="C69" s="261"/>
      <c r="D69" s="390" t="s">
        <v>1875</v>
      </c>
      <c r="E69" s="390"/>
      <c r="F69" s="390"/>
      <c r="G69" s="390"/>
      <c r="H69" s="390"/>
      <c r="I69" s="390"/>
      <c r="J69" s="390"/>
      <c r="K69" s="257"/>
    </row>
    <row r="70" spans="2:11" s="1" customFormat="1" ht="15" customHeight="1">
      <c r="B70" s="256"/>
      <c r="C70" s="261"/>
      <c r="D70" s="390" t="s">
        <v>1876</v>
      </c>
      <c r="E70" s="390"/>
      <c r="F70" s="390"/>
      <c r="G70" s="390"/>
      <c r="H70" s="390"/>
      <c r="I70" s="390"/>
      <c r="J70" s="390"/>
      <c r="K70" s="257"/>
    </row>
    <row r="71" spans="2:11" s="1" customFormat="1" ht="12.75" customHeight="1">
      <c r="B71" s="265"/>
      <c r="C71" s="266"/>
      <c r="D71" s="266"/>
      <c r="E71" s="266"/>
      <c r="F71" s="266"/>
      <c r="G71" s="266"/>
      <c r="H71" s="266"/>
      <c r="I71" s="266"/>
      <c r="J71" s="266"/>
      <c r="K71" s="267"/>
    </row>
    <row r="72" spans="2:11" s="1" customFormat="1" ht="18.75" customHeight="1">
      <c r="B72" s="268"/>
      <c r="C72" s="268"/>
      <c r="D72" s="268"/>
      <c r="E72" s="268"/>
      <c r="F72" s="268"/>
      <c r="G72" s="268"/>
      <c r="H72" s="268"/>
      <c r="I72" s="268"/>
      <c r="J72" s="268"/>
      <c r="K72" s="269"/>
    </row>
    <row r="73" spans="2:11" s="1" customFormat="1" ht="18.75" customHeight="1">
      <c r="B73" s="269"/>
      <c r="C73" s="269"/>
      <c r="D73" s="269"/>
      <c r="E73" s="269"/>
      <c r="F73" s="269"/>
      <c r="G73" s="269"/>
      <c r="H73" s="269"/>
      <c r="I73" s="269"/>
      <c r="J73" s="269"/>
      <c r="K73" s="269"/>
    </row>
    <row r="74" spans="2:11" s="1" customFormat="1" ht="7.5" customHeight="1">
      <c r="B74" s="270"/>
      <c r="C74" s="271"/>
      <c r="D74" s="271"/>
      <c r="E74" s="271"/>
      <c r="F74" s="271"/>
      <c r="G74" s="271"/>
      <c r="H74" s="271"/>
      <c r="I74" s="271"/>
      <c r="J74" s="271"/>
      <c r="K74" s="272"/>
    </row>
    <row r="75" spans="2:11" s="1" customFormat="1" ht="45" customHeight="1">
      <c r="B75" s="273"/>
      <c r="C75" s="385" t="s">
        <v>1877</v>
      </c>
      <c r="D75" s="385"/>
      <c r="E75" s="385"/>
      <c r="F75" s="385"/>
      <c r="G75" s="385"/>
      <c r="H75" s="385"/>
      <c r="I75" s="385"/>
      <c r="J75" s="385"/>
      <c r="K75" s="274"/>
    </row>
    <row r="76" spans="2:11" s="1" customFormat="1" ht="17.25" customHeight="1">
      <c r="B76" s="273"/>
      <c r="C76" s="275" t="s">
        <v>1878</v>
      </c>
      <c r="D76" s="275"/>
      <c r="E76" s="275"/>
      <c r="F76" s="275" t="s">
        <v>1879</v>
      </c>
      <c r="G76" s="276"/>
      <c r="H76" s="275" t="s">
        <v>55</v>
      </c>
      <c r="I76" s="275" t="s">
        <v>58</v>
      </c>
      <c r="J76" s="275" t="s">
        <v>1880</v>
      </c>
      <c r="K76" s="274"/>
    </row>
    <row r="77" spans="2:11" s="1" customFormat="1" ht="17.25" customHeight="1">
      <c r="B77" s="273"/>
      <c r="C77" s="277" t="s">
        <v>1881</v>
      </c>
      <c r="D77" s="277"/>
      <c r="E77" s="277"/>
      <c r="F77" s="278" t="s">
        <v>1882</v>
      </c>
      <c r="G77" s="279"/>
      <c r="H77" s="277"/>
      <c r="I77" s="277"/>
      <c r="J77" s="277" t="s">
        <v>1883</v>
      </c>
      <c r="K77" s="274"/>
    </row>
    <row r="78" spans="2:11" s="1" customFormat="1" ht="5.25" customHeight="1">
      <c r="B78" s="273"/>
      <c r="C78" s="280"/>
      <c r="D78" s="280"/>
      <c r="E78" s="280"/>
      <c r="F78" s="280"/>
      <c r="G78" s="281"/>
      <c r="H78" s="280"/>
      <c r="I78" s="280"/>
      <c r="J78" s="280"/>
      <c r="K78" s="274"/>
    </row>
    <row r="79" spans="2:11" s="1" customFormat="1" ht="15" customHeight="1">
      <c r="B79" s="273"/>
      <c r="C79" s="262" t="s">
        <v>54</v>
      </c>
      <c r="D79" s="282"/>
      <c r="E79" s="282"/>
      <c r="F79" s="283" t="s">
        <v>1884</v>
      </c>
      <c r="G79" s="284"/>
      <c r="H79" s="262" t="s">
        <v>1885</v>
      </c>
      <c r="I79" s="262" t="s">
        <v>1886</v>
      </c>
      <c r="J79" s="262">
        <v>20</v>
      </c>
      <c r="K79" s="274"/>
    </row>
    <row r="80" spans="2:11" s="1" customFormat="1" ht="15" customHeight="1">
      <c r="B80" s="273"/>
      <c r="C80" s="262" t="s">
        <v>1887</v>
      </c>
      <c r="D80" s="262"/>
      <c r="E80" s="262"/>
      <c r="F80" s="283" t="s">
        <v>1884</v>
      </c>
      <c r="G80" s="284"/>
      <c r="H80" s="262" t="s">
        <v>1888</v>
      </c>
      <c r="I80" s="262" t="s">
        <v>1886</v>
      </c>
      <c r="J80" s="262">
        <v>120</v>
      </c>
      <c r="K80" s="274"/>
    </row>
    <row r="81" spans="2:11" s="1" customFormat="1" ht="15" customHeight="1">
      <c r="B81" s="285"/>
      <c r="C81" s="262" t="s">
        <v>1889</v>
      </c>
      <c r="D81" s="262"/>
      <c r="E81" s="262"/>
      <c r="F81" s="283" t="s">
        <v>1890</v>
      </c>
      <c r="G81" s="284"/>
      <c r="H81" s="262" t="s">
        <v>1891</v>
      </c>
      <c r="I81" s="262" t="s">
        <v>1886</v>
      </c>
      <c r="J81" s="262">
        <v>50</v>
      </c>
      <c r="K81" s="274"/>
    </row>
    <row r="82" spans="2:11" s="1" customFormat="1" ht="15" customHeight="1">
      <c r="B82" s="285"/>
      <c r="C82" s="262" t="s">
        <v>1892</v>
      </c>
      <c r="D82" s="262"/>
      <c r="E82" s="262"/>
      <c r="F82" s="283" t="s">
        <v>1884</v>
      </c>
      <c r="G82" s="284"/>
      <c r="H82" s="262" t="s">
        <v>1893</v>
      </c>
      <c r="I82" s="262" t="s">
        <v>1894</v>
      </c>
      <c r="J82" s="262"/>
      <c r="K82" s="274"/>
    </row>
    <row r="83" spans="2:11" s="1" customFormat="1" ht="15" customHeight="1">
      <c r="B83" s="285"/>
      <c r="C83" s="286" t="s">
        <v>1895</v>
      </c>
      <c r="D83" s="286"/>
      <c r="E83" s="286"/>
      <c r="F83" s="287" t="s">
        <v>1890</v>
      </c>
      <c r="G83" s="286"/>
      <c r="H83" s="286" t="s">
        <v>1896</v>
      </c>
      <c r="I83" s="286" t="s">
        <v>1886</v>
      </c>
      <c r="J83" s="286">
        <v>15</v>
      </c>
      <c r="K83" s="274"/>
    </row>
    <row r="84" spans="2:11" s="1" customFormat="1" ht="15" customHeight="1">
      <c r="B84" s="285"/>
      <c r="C84" s="286" t="s">
        <v>1897</v>
      </c>
      <c r="D84" s="286"/>
      <c r="E84" s="286"/>
      <c r="F84" s="287" t="s">
        <v>1890</v>
      </c>
      <c r="G84" s="286"/>
      <c r="H84" s="286" t="s">
        <v>1898</v>
      </c>
      <c r="I84" s="286" t="s">
        <v>1886</v>
      </c>
      <c r="J84" s="286">
        <v>15</v>
      </c>
      <c r="K84" s="274"/>
    </row>
    <row r="85" spans="2:11" s="1" customFormat="1" ht="15" customHeight="1">
      <c r="B85" s="285"/>
      <c r="C85" s="286" t="s">
        <v>1899</v>
      </c>
      <c r="D85" s="286"/>
      <c r="E85" s="286"/>
      <c r="F85" s="287" t="s">
        <v>1890</v>
      </c>
      <c r="G85" s="286"/>
      <c r="H85" s="286" t="s">
        <v>1900</v>
      </c>
      <c r="I85" s="286" t="s">
        <v>1886</v>
      </c>
      <c r="J85" s="286">
        <v>20</v>
      </c>
      <c r="K85" s="274"/>
    </row>
    <row r="86" spans="2:11" s="1" customFormat="1" ht="15" customHeight="1">
      <c r="B86" s="285"/>
      <c r="C86" s="286" t="s">
        <v>1901</v>
      </c>
      <c r="D86" s="286"/>
      <c r="E86" s="286"/>
      <c r="F86" s="287" t="s">
        <v>1890</v>
      </c>
      <c r="G86" s="286"/>
      <c r="H86" s="286" t="s">
        <v>1902</v>
      </c>
      <c r="I86" s="286" t="s">
        <v>1886</v>
      </c>
      <c r="J86" s="286">
        <v>20</v>
      </c>
      <c r="K86" s="274"/>
    </row>
    <row r="87" spans="2:11" s="1" customFormat="1" ht="15" customHeight="1">
      <c r="B87" s="285"/>
      <c r="C87" s="262" t="s">
        <v>1903</v>
      </c>
      <c r="D87" s="262"/>
      <c r="E87" s="262"/>
      <c r="F87" s="283" t="s">
        <v>1890</v>
      </c>
      <c r="G87" s="284"/>
      <c r="H87" s="262" t="s">
        <v>1904</v>
      </c>
      <c r="I87" s="262" t="s">
        <v>1886</v>
      </c>
      <c r="J87" s="262">
        <v>50</v>
      </c>
      <c r="K87" s="274"/>
    </row>
    <row r="88" spans="2:11" s="1" customFormat="1" ht="15" customHeight="1">
      <c r="B88" s="285"/>
      <c r="C88" s="262" t="s">
        <v>1905</v>
      </c>
      <c r="D88" s="262"/>
      <c r="E88" s="262"/>
      <c r="F88" s="283" t="s">
        <v>1890</v>
      </c>
      <c r="G88" s="284"/>
      <c r="H88" s="262" t="s">
        <v>1906</v>
      </c>
      <c r="I88" s="262" t="s">
        <v>1886</v>
      </c>
      <c r="J88" s="262">
        <v>20</v>
      </c>
      <c r="K88" s="274"/>
    </row>
    <row r="89" spans="2:11" s="1" customFormat="1" ht="15" customHeight="1">
      <c r="B89" s="285"/>
      <c r="C89" s="262" t="s">
        <v>1907</v>
      </c>
      <c r="D89" s="262"/>
      <c r="E89" s="262"/>
      <c r="F89" s="283" t="s">
        <v>1890</v>
      </c>
      <c r="G89" s="284"/>
      <c r="H89" s="262" t="s">
        <v>1908</v>
      </c>
      <c r="I89" s="262" t="s">
        <v>1886</v>
      </c>
      <c r="J89" s="262">
        <v>20</v>
      </c>
      <c r="K89" s="274"/>
    </row>
    <row r="90" spans="2:11" s="1" customFormat="1" ht="15" customHeight="1">
      <c r="B90" s="285"/>
      <c r="C90" s="262" t="s">
        <v>1909</v>
      </c>
      <c r="D90" s="262"/>
      <c r="E90" s="262"/>
      <c r="F90" s="283" t="s">
        <v>1890</v>
      </c>
      <c r="G90" s="284"/>
      <c r="H90" s="262" t="s">
        <v>1910</v>
      </c>
      <c r="I90" s="262" t="s">
        <v>1886</v>
      </c>
      <c r="J90" s="262">
        <v>50</v>
      </c>
      <c r="K90" s="274"/>
    </row>
    <row r="91" spans="2:11" s="1" customFormat="1" ht="15" customHeight="1">
      <c r="B91" s="285"/>
      <c r="C91" s="262" t="s">
        <v>1911</v>
      </c>
      <c r="D91" s="262"/>
      <c r="E91" s="262"/>
      <c r="F91" s="283" t="s">
        <v>1890</v>
      </c>
      <c r="G91" s="284"/>
      <c r="H91" s="262" t="s">
        <v>1911</v>
      </c>
      <c r="I91" s="262" t="s">
        <v>1886</v>
      </c>
      <c r="J91" s="262">
        <v>50</v>
      </c>
      <c r="K91" s="274"/>
    </row>
    <row r="92" spans="2:11" s="1" customFormat="1" ht="15" customHeight="1">
      <c r="B92" s="285"/>
      <c r="C92" s="262" t="s">
        <v>1912</v>
      </c>
      <c r="D92" s="262"/>
      <c r="E92" s="262"/>
      <c r="F92" s="283" t="s">
        <v>1890</v>
      </c>
      <c r="G92" s="284"/>
      <c r="H92" s="262" t="s">
        <v>1913</v>
      </c>
      <c r="I92" s="262" t="s">
        <v>1886</v>
      </c>
      <c r="J92" s="262">
        <v>255</v>
      </c>
      <c r="K92" s="274"/>
    </row>
    <row r="93" spans="2:11" s="1" customFormat="1" ht="15" customHeight="1">
      <c r="B93" s="285"/>
      <c r="C93" s="262" t="s">
        <v>1914</v>
      </c>
      <c r="D93" s="262"/>
      <c r="E93" s="262"/>
      <c r="F93" s="283" t="s">
        <v>1884</v>
      </c>
      <c r="G93" s="284"/>
      <c r="H93" s="262" t="s">
        <v>1915</v>
      </c>
      <c r="I93" s="262" t="s">
        <v>1916</v>
      </c>
      <c r="J93" s="262"/>
      <c r="K93" s="274"/>
    </row>
    <row r="94" spans="2:11" s="1" customFormat="1" ht="15" customHeight="1">
      <c r="B94" s="285"/>
      <c r="C94" s="262" t="s">
        <v>1917</v>
      </c>
      <c r="D94" s="262"/>
      <c r="E94" s="262"/>
      <c r="F94" s="283" t="s">
        <v>1884</v>
      </c>
      <c r="G94" s="284"/>
      <c r="H94" s="262" t="s">
        <v>1918</v>
      </c>
      <c r="I94" s="262" t="s">
        <v>1919</v>
      </c>
      <c r="J94" s="262"/>
      <c r="K94" s="274"/>
    </row>
    <row r="95" spans="2:11" s="1" customFormat="1" ht="15" customHeight="1">
      <c r="B95" s="285"/>
      <c r="C95" s="262" t="s">
        <v>1920</v>
      </c>
      <c r="D95" s="262"/>
      <c r="E95" s="262"/>
      <c r="F95" s="283" t="s">
        <v>1884</v>
      </c>
      <c r="G95" s="284"/>
      <c r="H95" s="262" t="s">
        <v>1920</v>
      </c>
      <c r="I95" s="262" t="s">
        <v>1919</v>
      </c>
      <c r="J95" s="262"/>
      <c r="K95" s="274"/>
    </row>
    <row r="96" spans="2:11" s="1" customFormat="1" ht="15" customHeight="1">
      <c r="B96" s="285"/>
      <c r="C96" s="262" t="s">
        <v>39</v>
      </c>
      <c r="D96" s="262"/>
      <c r="E96" s="262"/>
      <c r="F96" s="283" t="s">
        <v>1884</v>
      </c>
      <c r="G96" s="284"/>
      <c r="H96" s="262" t="s">
        <v>1921</v>
      </c>
      <c r="I96" s="262" t="s">
        <v>1919</v>
      </c>
      <c r="J96" s="262"/>
      <c r="K96" s="274"/>
    </row>
    <row r="97" spans="2:11" s="1" customFormat="1" ht="15" customHeight="1">
      <c r="B97" s="285"/>
      <c r="C97" s="262" t="s">
        <v>49</v>
      </c>
      <c r="D97" s="262"/>
      <c r="E97" s="262"/>
      <c r="F97" s="283" t="s">
        <v>1884</v>
      </c>
      <c r="G97" s="284"/>
      <c r="H97" s="262" t="s">
        <v>1922</v>
      </c>
      <c r="I97" s="262" t="s">
        <v>1919</v>
      </c>
      <c r="J97" s="262"/>
      <c r="K97" s="274"/>
    </row>
    <row r="98" spans="2:11" s="1" customFormat="1" ht="15" customHeight="1">
      <c r="B98" s="288"/>
      <c r="C98" s="289"/>
      <c r="D98" s="289"/>
      <c r="E98" s="289"/>
      <c r="F98" s="289"/>
      <c r="G98" s="289"/>
      <c r="H98" s="289"/>
      <c r="I98" s="289"/>
      <c r="J98" s="289"/>
      <c r="K98" s="290"/>
    </row>
    <row r="99" spans="2:11" s="1" customFormat="1" ht="18.75" customHeight="1">
      <c r="B99" s="291"/>
      <c r="C99" s="292"/>
      <c r="D99" s="292"/>
      <c r="E99" s="292"/>
      <c r="F99" s="292"/>
      <c r="G99" s="292"/>
      <c r="H99" s="292"/>
      <c r="I99" s="292"/>
      <c r="J99" s="292"/>
      <c r="K99" s="291"/>
    </row>
    <row r="100" spans="2:11" s="1" customFormat="1" ht="18.75" customHeight="1">
      <c r="B100" s="269"/>
      <c r="C100" s="269"/>
      <c r="D100" s="269"/>
      <c r="E100" s="269"/>
      <c r="F100" s="269"/>
      <c r="G100" s="269"/>
      <c r="H100" s="269"/>
      <c r="I100" s="269"/>
      <c r="J100" s="269"/>
      <c r="K100" s="269"/>
    </row>
    <row r="101" spans="2:11" s="1" customFormat="1" ht="7.5" customHeight="1">
      <c r="B101" s="270"/>
      <c r="C101" s="271"/>
      <c r="D101" s="271"/>
      <c r="E101" s="271"/>
      <c r="F101" s="271"/>
      <c r="G101" s="271"/>
      <c r="H101" s="271"/>
      <c r="I101" s="271"/>
      <c r="J101" s="271"/>
      <c r="K101" s="272"/>
    </row>
    <row r="102" spans="2:11" s="1" customFormat="1" ht="45" customHeight="1">
      <c r="B102" s="273"/>
      <c r="C102" s="385" t="s">
        <v>1923</v>
      </c>
      <c r="D102" s="385"/>
      <c r="E102" s="385"/>
      <c r="F102" s="385"/>
      <c r="G102" s="385"/>
      <c r="H102" s="385"/>
      <c r="I102" s="385"/>
      <c r="J102" s="385"/>
      <c r="K102" s="274"/>
    </row>
    <row r="103" spans="2:11" s="1" customFormat="1" ht="17.25" customHeight="1">
      <c r="B103" s="273"/>
      <c r="C103" s="275" t="s">
        <v>1878</v>
      </c>
      <c r="D103" s="275"/>
      <c r="E103" s="275"/>
      <c r="F103" s="275" t="s">
        <v>1879</v>
      </c>
      <c r="G103" s="276"/>
      <c r="H103" s="275" t="s">
        <v>55</v>
      </c>
      <c r="I103" s="275" t="s">
        <v>58</v>
      </c>
      <c r="J103" s="275" t="s">
        <v>1880</v>
      </c>
      <c r="K103" s="274"/>
    </row>
    <row r="104" spans="2:11" s="1" customFormat="1" ht="17.25" customHeight="1">
      <c r="B104" s="273"/>
      <c r="C104" s="277" t="s">
        <v>1881</v>
      </c>
      <c r="D104" s="277"/>
      <c r="E104" s="277"/>
      <c r="F104" s="278" t="s">
        <v>1882</v>
      </c>
      <c r="G104" s="279"/>
      <c r="H104" s="277"/>
      <c r="I104" s="277"/>
      <c r="J104" s="277" t="s">
        <v>1883</v>
      </c>
      <c r="K104" s="274"/>
    </row>
    <row r="105" spans="2:11" s="1" customFormat="1" ht="5.25" customHeight="1">
      <c r="B105" s="273"/>
      <c r="C105" s="275"/>
      <c r="D105" s="275"/>
      <c r="E105" s="275"/>
      <c r="F105" s="275"/>
      <c r="G105" s="293"/>
      <c r="H105" s="275"/>
      <c r="I105" s="275"/>
      <c r="J105" s="275"/>
      <c r="K105" s="274"/>
    </row>
    <row r="106" spans="2:11" s="1" customFormat="1" ht="15" customHeight="1">
      <c r="B106" s="273"/>
      <c r="C106" s="262" t="s">
        <v>54</v>
      </c>
      <c r="D106" s="282"/>
      <c r="E106" s="282"/>
      <c r="F106" s="283" t="s">
        <v>1884</v>
      </c>
      <c r="G106" s="262"/>
      <c r="H106" s="262" t="s">
        <v>1924</v>
      </c>
      <c r="I106" s="262" t="s">
        <v>1886</v>
      </c>
      <c r="J106" s="262">
        <v>20</v>
      </c>
      <c r="K106" s="274"/>
    </row>
    <row r="107" spans="2:11" s="1" customFormat="1" ht="15" customHeight="1">
      <c r="B107" s="273"/>
      <c r="C107" s="262" t="s">
        <v>1887</v>
      </c>
      <c r="D107" s="262"/>
      <c r="E107" s="262"/>
      <c r="F107" s="283" t="s">
        <v>1884</v>
      </c>
      <c r="G107" s="262"/>
      <c r="H107" s="262" t="s">
        <v>1924</v>
      </c>
      <c r="I107" s="262" t="s">
        <v>1886</v>
      </c>
      <c r="J107" s="262">
        <v>120</v>
      </c>
      <c r="K107" s="274"/>
    </row>
    <row r="108" spans="2:11" s="1" customFormat="1" ht="15" customHeight="1">
      <c r="B108" s="285"/>
      <c r="C108" s="262" t="s">
        <v>1889</v>
      </c>
      <c r="D108" s="262"/>
      <c r="E108" s="262"/>
      <c r="F108" s="283" t="s">
        <v>1890</v>
      </c>
      <c r="G108" s="262"/>
      <c r="H108" s="262" t="s">
        <v>1924</v>
      </c>
      <c r="I108" s="262" t="s">
        <v>1886</v>
      </c>
      <c r="J108" s="262">
        <v>50</v>
      </c>
      <c r="K108" s="274"/>
    </row>
    <row r="109" spans="2:11" s="1" customFormat="1" ht="15" customHeight="1">
      <c r="B109" s="285"/>
      <c r="C109" s="262" t="s">
        <v>1892</v>
      </c>
      <c r="D109" s="262"/>
      <c r="E109" s="262"/>
      <c r="F109" s="283" t="s">
        <v>1884</v>
      </c>
      <c r="G109" s="262"/>
      <c r="H109" s="262" t="s">
        <v>1924</v>
      </c>
      <c r="I109" s="262" t="s">
        <v>1894</v>
      </c>
      <c r="J109" s="262"/>
      <c r="K109" s="274"/>
    </row>
    <row r="110" spans="2:11" s="1" customFormat="1" ht="15" customHeight="1">
      <c r="B110" s="285"/>
      <c r="C110" s="262" t="s">
        <v>1903</v>
      </c>
      <c r="D110" s="262"/>
      <c r="E110" s="262"/>
      <c r="F110" s="283" t="s">
        <v>1890</v>
      </c>
      <c r="G110" s="262"/>
      <c r="H110" s="262" t="s">
        <v>1924</v>
      </c>
      <c r="I110" s="262" t="s">
        <v>1886</v>
      </c>
      <c r="J110" s="262">
        <v>50</v>
      </c>
      <c r="K110" s="274"/>
    </row>
    <row r="111" spans="2:11" s="1" customFormat="1" ht="15" customHeight="1">
      <c r="B111" s="285"/>
      <c r="C111" s="262" t="s">
        <v>1911</v>
      </c>
      <c r="D111" s="262"/>
      <c r="E111" s="262"/>
      <c r="F111" s="283" t="s">
        <v>1890</v>
      </c>
      <c r="G111" s="262"/>
      <c r="H111" s="262" t="s">
        <v>1924</v>
      </c>
      <c r="I111" s="262" t="s">
        <v>1886</v>
      </c>
      <c r="J111" s="262">
        <v>50</v>
      </c>
      <c r="K111" s="274"/>
    </row>
    <row r="112" spans="2:11" s="1" customFormat="1" ht="15" customHeight="1">
      <c r="B112" s="285"/>
      <c r="C112" s="262" t="s">
        <v>1909</v>
      </c>
      <c r="D112" s="262"/>
      <c r="E112" s="262"/>
      <c r="F112" s="283" t="s">
        <v>1890</v>
      </c>
      <c r="G112" s="262"/>
      <c r="H112" s="262" t="s">
        <v>1924</v>
      </c>
      <c r="I112" s="262" t="s">
        <v>1886</v>
      </c>
      <c r="J112" s="262">
        <v>50</v>
      </c>
      <c r="K112" s="274"/>
    </row>
    <row r="113" spans="2:11" s="1" customFormat="1" ht="15" customHeight="1">
      <c r="B113" s="285"/>
      <c r="C113" s="262" t="s">
        <v>54</v>
      </c>
      <c r="D113" s="262"/>
      <c r="E113" s="262"/>
      <c r="F113" s="283" t="s">
        <v>1884</v>
      </c>
      <c r="G113" s="262"/>
      <c r="H113" s="262" t="s">
        <v>1925</v>
      </c>
      <c r="I113" s="262" t="s">
        <v>1886</v>
      </c>
      <c r="J113" s="262">
        <v>20</v>
      </c>
      <c r="K113" s="274"/>
    </row>
    <row r="114" spans="2:11" s="1" customFormat="1" ht="15" customHeight="1">
      <c r="B114" s="285"/>
      <c r="C114" s="262" t="s">
        <v>1926</v>
      </c>
      <c r="D114" s="262"/>
      <c r="E114" s="262"/>
      <c r="F114" s="283" t="s">
        <v>1884</v>
      </c>
      <c r="G114" s="262"/>
      <c r="H114" s="262" t="s">
        <v>1927</v>
      </c>
      <c r="I114" s="262" t="s">
        <v>1886</v>
      </c>
      <c r="J114" s="262">
        <v>120</v>
      </c>
      <c r="K114" s="274"/>
    </row>
    <row r="115" spans="2:11" s="1" customFormat="1" ht="15" customHeight="1">
      <c r="B115" s="285"/>
      <c r="C115" s="262" t="s">
        <v>39</v>
      </c>
      <c r="D115" s="262"/>
      <c r="E115" s="262"/>
      <c r="F115" s="283" t="s">
        <v>1884</v>
      </c>
      <c r="G115" s="262"/>
      <c r="H115" s="262" t="s">
        <v>1928</v>
      </c>
      <c r="I115" s="262" t="s">
        <v>1919</v>
      </c>
      <c r="J115" s="262"/>
      <c r="K115" s="274"/>
    </row>
    <row r="116" spans="2:11" s="1" customFormat="1" ht="15" customHeight="1">
      <c r="B116" s="285"/>
      <c r="C116" s="262" t="s">
        <v>49</v>
      </c>
      <c r="D116" s="262"/>
      <c r="E116" s="262"/>
      <c r="F116" s="283" t="s">
        <v>1884</v>
      </c>
      <c r="G116" s="262"/>
      <c r="H116" s="262" t="s">
        <v>1929</v>
      </c>
      <c r="I116" s="262" t="s">
        <v>1919</v>
      </c>
      <c r="J116" s="262"/>
      <c r="K116" s="274"/>
    </row>
    <row r="117" spans="2:11" s="1" customFormat="1" ht="15" customHeight="1">
      <c r="B117" s="285"/>
      <c r="C117" s="262" t="s">
        <v>58</v>
      </c>
      <c r="D117" s="262"/>
      <c r="E117" s="262"/>
      <c r="F117" s="283" t="s">
        <v>1884</v>
      </c>
      <c r="G117" s="262"/>
      <c r="H117" s="262" t="s">
        <v>1930</v>
      </c>
      <c r="I117" s="262" t="s">
        <v>1931</v>
      </c>
      <c r="J117" s="262"/>
      <c r="K117" s="274"/>
    </row>
    <row r="118" spans="2:11" s="1" customFormat="1" ht="15" customHeight="1">
      <c r="B118" s="288"/>
      <c r="C118" s="294"/>
      <c r="D118" s="294"/>
      <c r="E118" s="294"/>
      <c r="F118" s="294"/>
      <c r="G118" s="294"/>
      <c r="H118" s="294"/>
      <c r="I118" s="294"/>
      <c r="J118" s="294"/>
      <c r="K118" s="290"/>
    </row>
    <row r="119" spans="2:11" s="1" customFormat="1" ht="18.75" customHeight="1">
      <c r="B119" s="295"/>
      <c r="C119" s="296"/>
      <c r="D119" s="296"/>
      <c r="E119" s="296"/>
      <c r="F119" s="297"/>
      <c r="G119" s="296"/>
      <c r="H119" s="296"/>
      <c r="I119" s="296"/>
      <c r="J119" s="296"/>
      <c r="K119" s="295"/>
    </row>
    <row r="120" spans="2:11" s="1" customFormat="1" ht="18.75" customHeight="1">
      <c r="B120" s="269"/>
      <c r="C120" s="269"/>
      <c r="D120" s="269"/>
      <c r="E120" s="269"/>
      <c r="F120" s="269"/>
      <c r="G120" s="269"/>
      <c r="H120" s="269"/>
      <c r="I120" s="269"/>
      <c r="J120" s="269"/>
      <c r="K120" s="269"/>
    </row>
    <row r="121" spans="2:11" s="1" customFormat="1" ht="7.5" customHeight="1">
      <c r="B121" s="298"/>
      <c r="C121" s="299"/>
      <c r="D121" s="299"/>
      <c r="E121" s="299"/>
      <c r="F121" s="299"/>
      <c r="G121" s="299"/>
      <c r="H121" s="299"/>
      <c r="I121" s="299"/>
      <c r="J121" s="299"/>
      <c r="K121" s="300"/>
    </row>
    <row r="122" spans="2:11" s="1" customFormat="1" ht="45" customHeight="1">
      <c r="B122" s="301"/>
      <c r="C122" s="386" t="s">
        <v>1932</v>
      </c>
      <c r="D122" s="386"/>
      <c r="E122" s="386"/>
      <c r="F122" s="386"/>
      <c r="G122" s="386"/>
      <c r="H122" s="386"/>
      <c r="I122" s="386"/>
      <c r="J122" s="386"/>
      <c r="K122" s="302"/>
    </row>
    <row r="123" spans="2:11" s="1" customFormat="1" ht="17.25" customHeight="1">
      <c r="B123" s="303"/>
      <c r="C123" s="275" t="s">
        <v>1878</v>
      </c>
      <c r="D123" s="275"/>
      <c r="E123" s="275"/>
      <c r="F123" s="275" t="s">
        <v>1879</v>
      </c>
      <c r="G123" s="276"/>
      <c r="H123" s="275" t="s">
        <v>55</v>
      </c>
      <c r="I123" s="275" t="s">
        <v>58</v>
      </c>
      <c r="J123" s="275" t="s">
        <v>1880</v>
      </c>
      <c r="K123" s="304"/>
    </row>
    <row r="124" spans="2:11" s="1" customFormat="1" ht="17.25" customHeight="1">
      <c r="B124" s="303"/>
      <c r="C124" s="277" t="s">
        <v>1881</v>
      </c>
      <c r="D124" s="277"/>
      <c r="E124" s="277"/>
      <c r="F124" s="278" t="s">
        <v>1882</v>
      </c>
      <c r="G124" s="279"/>
      <c r="H124" s="277"/>
      <c r="I124" s="277"/>
      <c r="J124" s="277" t="s">
        <v>1883</v>
      </c>
      <c r="K124" s="304"/>
    </row>
    <row r="125" spans="2:11" s="1" customFormat="1" ht="5.25" customHeight="1">
      <c r="B125" s="305"/>
      <c r="C125" s="280"/>
      <c r="D125" s="280"/>
      <c r="E125" s="280"/>
      <c r="F125" s="280"/>
      <c r="G125" s="306"/>
      <c r="H125" s="280"/>
      <c r="I125" s="280"/>
      <c r="J125" s="280"/>
      <c r="K125" s="307"/>
    </row>
    <row r="126" spans="2:11" s="1" customFormat="1" ht="15" customHeight="1">
      <c r="B126" s="305"/>
      <c r="C126" s="262" t="s">
        <v>1887</v>
      </c>
      <c r="D126" s="282"/>
      <c r="E126" s="282"/>
      <c r="F126" s="283" t="s">
        <v>1884</v>
      </c>
      <c r="G126" s="262"/>
      <c r="H126" s="262" t="s">
        <v>1924</v>
      </c>
      <c r="I126" s="262" t="s">
        <v>1886</v>
      </c>
      <c r="J126" s="262">
        <v>120</v>
      </c>
      <c r="K126" s="308"/>
    </row>
    <row r="127" spans="2:11" s="1" customFormat="1" ht="15" customHeight="1">
      <c r="B127" s="305"/>
      <c r="C127" s="262" t="s">
        <v>1933</v>
      </c>
      <c r="D127" s="262"/>
      <c r="E127" s="262"/>
      <c r="F127" s="283" t="s">
        <v>1884</v>
      </c>
      <c r="G127" s="262"/>
      <c r="H127" s="262" t="s">
        <v>1934</v>
      </c>
      <c r="I127" s="262" t="s">
        <v>1886</v>
      </c>
      <c r="J127" s="262" t="s">
        <v>1935</v>
      </c>
      <c r="K127" s="308"/>
    </row>
    <row r="128" spans="2:11" s="1" customFormat="1" ht="15" customHeight="1">
      <c r="B128" s="305"/>
      <c r="C128" s="262" t="s">
        <v>86</v>
      </c>
      <c r="D128" s="262"/>
      <c r="E128" s="262"/>
      <c r="F128" s="283" t="s">
        <v>1884</v>
      </c>
      <c r="G128" s="262"/>
      <c r="H128" s="262" t="s">
        <v>1936</v>
      </c>
      <c r="I128" s="262" t="s">
        <v>1886</v>
      </c>
      <c r="J128" s="262" t="s">
        <v>1935</v>
      </c>
      <c r="K128" s="308"/>
    </row>
    <row r="129" spans="2:11" s="1" customFormat="1" ht="15" customHeight="1">
      <c r="B129" s="305"/>
      <c r="C129" s="262" t="s">
        <v>1895</v>
      </c>
      <c r="D129" s="262"/>
      <c r="E129" s="262"/>
      <c r="F129" s="283" t="s">
        <v>1890</v>
      </c>
      <c r="G129" s="262"/>
      <c r="H129" s="262" t="s">
        <v>1896</v>
      </c>
      <c r="I129" s="262" t="s">
        <v>1886</v>
      </c>
      <c r="J129" s="262">
        <v>15</v>
      </c>
      <c r="K129" s="308"/>
    </row>
    <row r="130" spans="2:11" s="1" customFormat="1" ht="15" customHeight="1">
      <c r="B130" s="305"/>
      <c r="C130" s="286" t="s">
        <v>1897</v>
      </c>
      <c r="D130" s="286"/>
      <c r="E130" s="286"/>
      <c r="F130" s="287" t="s">
        <v>1890</v>
      </c>
      <c r="G130" s="286"/>
      <c r="H130" s="286" t="s">
        <v>1898</v>
      </c>
      <c r="I130" s="286" t="s">
        <v>1886</v>
      </c>
      <c r="J130" s="286">
        <v>15</v>
      </c>
      <c r="K130" s="308"/>
    </row>
    <row r="131" spans="2:11" s="1" customFormat="1" ht="15" customHeight="1">
      <c r="B131" s="305"/>
      <c r="C131" s="286" t="s">
        <v>1899</v>
      </c>
      <c r="D131" s="286"/>
      <c r="E131" s="286"/>
      <c r="F131" s="287" t="s">
        <v>1890</v>
      </c>
      <c r="G131" s="286"/>
      <c r="H131" s="286" t="s">
        <v>1900</v>
      </c>
      <c r="I131" s="286" t="s">
        <v>1886</v>
      </c>
      <c r="J131" s="286">
        <v>20</v>
      </c>
      <c r="K131" s="308"/>
    </row>
    <row r="132" spans="2:11" s="1" customFormat="1" ht="15" customHeight="1">
      <c r="B132" s="305"/>
      <c r="C132" s="286" t="s">
        <v>1901</v>
      </c>
      <c r="D132" s="286"/>
      <c r="E132" s="286"/>
      <c r="F132" s="287" t="s">
        <v>1890</v>
      </c>
      <c r="G132" s="286"/>
      <c r="H132" s="286" t="s">
        <v>1902</v>
      </c>
      <c r="I132" s="286" t="s">
        <v>1886</v>
      </c>
      <c r="J132" s="286">
        <v>20</v>
      </c>
      <c r="K132" s="308"/>
    </row>
    <row r="133" spans="2:11" s="1" customFormat="1" ht="15" customHeight="1">
      <c r="B133" s="305"/>
      <c r="C133" s="262" t="s">
        <v>1889</v>
      </c>
      <c r="D133" s="262"/>
      <c r="E133" s="262"/>
      <c r="F133" s="283" t="s">
        <v>1890</v>
      </c>
      <c r="G133" s="262"/>
      <c r="H133" s="262" t="s">
        <v>1924</v>
      </c>
      <c r="I133" s="262" t="s">
        <v>1886</v>
      </c>
      <c r="J133" s="262">
        <v>50</v>
      </c>
      <c r="K133" s="308"/>
    </row>
    <row r="134" spans="2:11" s="1" customFormat="1" ht="15" customHeight="1">
      <c r="B134" s="305"/>
      <c r="C134" s="262" t="s">
        <v>1903</v>
      </c>
      <c r="D134" s="262"/>
      <c r="E134" s="262"/>
      <c r="F134" s="283" t="s">
        <v>1890</v>
      </c>
      <c r="G134" s="262"/>
      <c r="H134" s="262" t="s">
        <v>1924</v>
      </c>
      <c r="I134" s="262" t="s">
        <v>1886</v>
      </c>
      <c r="J134" s="262">
        <v>50</v>
      </c>
      <c r="K134" s="308"/>
    </row>
    <row r="135" spans="2:11" s="1" customFormat="1" ht="15" customHeight="1">
      <c r="B135" s="305"/>
      <c r="C135" s="262" t="s">
        <v>1909</v>
      </c>
      <c r="D135" s="262"/>
      <c r="E135" s="262"/>
      <c r="F135" s="283" t="s">
        <v>1890</v>
      </c>
      <c r="G135" s="262"/>
      <c r="H135" s="262" t="s">
        <v>1924</v>
      </c>
      <c r="I135" s="262" t="s">
        <v>1886</v>
      </c>
      <c r="J135" s="262">
        <v>50</v>
      </c>
      <c r="K135" s="308"/>
    </row>
    <row r="136" spans="2:11" s="1" customFormat="1" ht="15" customHeight="1">
      <c r="B136" s="305"/>
      <c r="C136" s="262" t="s">
        <v>1911</v>
      </c>
      <c r="D136" s="262"/>
      <c r="E136" s="262"/>
      <c r="F136" s="283" t="s">
        <v>1890</v>
      </c>
      <c r="G136" s="262"/>
      <c r="H136" s="262" t="s">
        <v>1924</v>
      </c>
      <c r="I136" s="262" t="s">
        <v>1886</v>
      </c>
      <c r="J136" s="262">
        <v>50</v>
      </c>
      <c r="K136" s="308"/>
    </row>
    <row r="137" spans="2:11" s="1" customFormat="1" ht="15" customHeight="1">
      <c r="B137" s="305"/>
      <c r="C137" s="262" t="s">
        <v>1912</v>
      </c>
      <c r="D137" s="262"/>
      <c r="E137" s="262"/>
      <c r="F137" s="283" t="s">
        <v>1890</v>
      </c>
      <c r="G137" s="262"/>
      <c r="H137" s="262" t="s">
        <v>1937</v>
      </c>
      <c r="I137" s="262" t="s">
        <v>1886</v>
      </c>
      <c r="J137" s="262">
        <v>255</v>
      </c>
      <c r="K137" s="308"/>
    </row>
    <row r="138" spans="2:11" s="1" customFormat="1" ht="15" customHeight="1">
      <c r="B138" s="305"/>
      <c r="C138" s="262" t="s">
        <v>1914</v>
      </c>
      <c r="D138" s="262"/>
      <c r="E138" s="262"/>
      <c r="F138" s="283" t="s">
        <v>1884</v>
      </c>
      <c r="G138" s="262"/>
      <c r="H138" s="262" t="s">
        <v>1938</v>
      </c>
      <c r="I138" s="262" t="s">
        <v>1916</v>
      </c>
      <c r="J138" s="262"/>
      <c r="K138" s="308"/>
    </row>
    <row r="139" spans="2:11" s="1" customFormat="1" ht="15" customHeight="1">
      <c r="B139" s="305"/>
      <c r="C139" s="262" t="s">
        <v>1917</v>
      </c>
      <c r="D139" s="262"/>
      <c r="E139" s="262"/>
      <c r="F139" s="283" t="s">
        <v>1884</v>
      </c>
      <c r="G139" s="262"/>
      <c r="H139" s="262" t="s">
        <v>1939</v>
      </c>
      <c r="I139" s="262" t="s">
        <v>1919</v>
      </c>
      <c r="J139" s="262"/>
      <c r="K139" s="308"/>
    </row>
    <row r="140" spans="2:11" s="1" customFormat="1" ht="15" customHeight="1">
      <c r="B140" s="305"/>
      <c r="C140" s="262" t="s">
        <v>1920</v>
      </c>
      <c r="D140" s="262"/>
      <c r="E140" s="262"/>
      <c r="F140" s="283" t="s">
        <v>1884</v>
      </c>
      <c r="G140" s="262"/>
      <c r="H140" s="262" t="s">
        <v>1920</v>
      </c>
      <c r="I140" s="262" t="s">
        <v>1919</v>
      </c>
      <c r="J140" s="262"/>
      <c r="K140" s="308"/>
    </row>
    <row r="141" spans="2:11" s="1" customFormat="1" ht="15" customHeight="1">
      <c r="B141" s="305"/>
      <c r="C141" s="262" t="s">
        <v>39</v>
      </c>
      <c r="D141" s="262"/>
      <c r="E141" s="262"/>
      <c r="F141" s="283" t="s">
        <v>1884</v>
      </c>
      <c r="G141" s="262"/>
      <c r="H141" s="262" t="s">
        <v>1940</v>
      </c>
      <c r="I141" s="262" t="s">
        <v>1919</v>
      </c>
      <c r="J141" s="262"/>
      <c r="K141" s="308"/>
    </row>
    <row r="142" spans="2:11" s="1" customFormat="1" ht="15" customHeight="1">
      <c r="B142" s="305"/>
      <c r="C142" s="262" t="s">
        <v>1941</v>
      </c>
      <c r="D142" s="262"/>
      <c r="E142" s="262"/>
      <c r="F142" s="283" t="s">
        <v>1884</v>
      </c>
      <c r="G142" s="262"/>
      <c r="H142" s="262" t="s">
        <v>1942</v>
      </c>
      <c r="I142" s="262" t="s">
        <v>1919</v>
      </c>
      <c r="J142" s="262"/>
      <c r="K142" s="308"/>
    </row>
    <row r="143" spans="2:11" s="1" customFormat="1" ht="15" customHeight="1">
      <c r="B143" s="309"/>
      <c r="C143" s="310"/>
      <c r="D143" s="310"/>
      <c r="E143" s="310"/>
      <c r="F143" s="310"/>
      <c r="G143" s="310"/>
      <c r="H143" s="310"/>
      <c r="I143" s="310"/>
      <c r="J143" s="310"/>
      <c r="K143" s="311"/>
    </row>
    <row r="144" spans="2:11" s="1" customFormat="1" ht="18.75" customHeight="1">
      <c r="B144" s="296"/>
      <c r="C144" s="296"/>
      <c r="D144" s="296"/>
      <c r="E144" s="296"/>
      <c r="F144" s="297"/>
      <c r="G144" s="296"/>
      <c r="H144" s="296"/>
      <c r="I144" s="296"/>
      <c r="J144" s="296"/>
      <c r="K144" s="296"/>
    </row>
    <row r="145" spans="2:11" s="1" customFormat="1" ht="18.75" customHeight="1">
      <c r="B145" s="269"/>
      <c r="C145" s="269"/>
      <c r="D145" s="269"/>
      <c r="E145" s="269"/>
      <c r="F145" s="269"/>
      <c r="G145" s="269"/>
      <c r="H145" s="269"/>
      <c r="I145" s="269"/>
      <c r="J145" s="269"/>
      <c r="K145" s="269"/>
    </row>
    <row r="146" spans="2:11" s="1" customFormat="1" ht="7.5" customHeight="1">
      <c r="B146" s="270"/>
      <c r="C146" s="271"/>
      <c r="D146" s="271"/>
      <c r="E146" s="271"/>
      <c r="F146" s="271"/>
      <c r="G146" s="271"/>
      <c r="H146" s="271"/>
      <c r="I146" s="271"/>
      <c r="J146" s="271"/>
      <c r="K146" s="272"/>
    </row>
    <row r="147" spans="2:11" s="1" customFormat="1" ht="45" customHeight="1">
      <c r="B147" s="273"/>
      <c r="C147" s="385" t="s">
        <v>1943</v>
      </c>
      <c r="D147" s="385"/>
      <c r="E147" s="385"/>
      <c r="F147" s="385"/>
      <c r="G147" s="385"/>
      <c r="H147" s="385"/>
      <c r="I147" s="385"/>
      <c r="J147" s="385"/>
      <c r="K147" s="274"/>
    </row>
    <row r="148" spans="2:11" s="1" customFormat="1" ht="17.25" customHeight="1">
      <c r="B148" s="273"/>
      <c r="C148" s="275" t="s">
        <v>1878</v>
      </c>
      <c r="D148" s="275"/>
      <c r="E148" s="275"/>
      <c r="F148" s="275" t="s">
        <v>1879</v>
      </c>
      <c r="G148" s="276"/>
      <c r="H148" s="275" t="s">
        <v>55</v>
      </c>
      <c r="I148" s="275" t="s">
        <v>58</v>
      </c>
      <c r="J148" s="275" t="s">
        <v>1880</v>
      </c>
      <c r="K148" s="274"/>
    </row>
    <row r="149" spans="2:11" s="1" customFormat="1" ht="17.25" customHeight="1">
      <c r="B149" s="273"/>
      <c r="C149" s="277" t="s">
        <v>1881</v>
      </c>
      <c r="D149" s="277"/>
      <c r="E149" s="277"/>
      <c r="F149" s="278" t="s">
        <v>1882</v>
      </c>
      <c r="G149" s="279"/>
      <c r="H149" s="277"/>
      <c r="I149" s="277"/>
      <c r="J149" s="277" t="s">
        <v>1883</v>
      </c>
      <c r="K149" s="274"/>
    </row>
    <row r="150" spans="2:11" s="1" customFormat="1" ht="5.25" customHeight="1">
      <c r="B150" s="285"/>
      <c r="C150" s="280"/>
      <c r="D150" s="280"/>
      <c r="E150" s="280"/>
      <c r="F150" s="280"/>
      <c r="G150" s="281"/>
      <c r="H150" s="280"/>
      <c r="I150" s="280"/>
      <c r="J150" s="280"/>
      <c r="K150" s="308"/>
    </row>
    <row r="151" spans="2:11" s="1" customFormat="1" ht="15" customHeight="1">
      <c r="B151" s="285"/>
      <c r="C151" s="312" t="s">
        <v>1887</v>
      </c>
      <c r="D151" s="262"/>
      <c r="E151" s="262"/>
      <c r="F151" s="313" t="s">
        <v>1884</v>
      </c>
      <c r="G151" s="262"/>
      <c r="H151" s="312" t="s">
        <v>1924</v>
      </c>
      <c r="I151" s="312" t="s">
        <v>1886</v>
      </c>
      <c r="J151" s="312">
        <v>120</v>
      </c>
      <c r="K151" s="308"/>
    </row>
    <row r="152" spans="2:11" s="1" customFormat="1" ht="15" customHeight="1">
      <c r="B152" s="285"/>
      <c r="C152" s="312" t="s">
        <v>1933</v>
      </c>
      <c r="D152" s="262"/>
      <c r="E152" s="262"/>
      <c r="F152" s="313" t="s">
        <v>1884</v>
      </c>
      <c r="G152" s="262"/>
      <c r="H152" s="312" t="s">
        <v>1944</v>
      </c>
      <c r="I152" s="312" t="s">
        <v>1886</v>
      </c>
      <c r="J152" s="312" t="s">
        <v>1935</v>
      </c>
      <c r="K152" s="308"/>
    </row>
    <row r="153" spans="2:11" s="1" customFormat="1" ht="15" customHeight="1">
      <c r="B153" s="285"/>
      <c r="C153" s="312" t="s">
        <v>86</v>
      </c>
      <c r="D153" s="262"/>
      <c r="E153" s="262"/>
      <c r="F153" s="313" t="s">
        <v>1884</v>
      </c>
      <c r="G153" s="262"/>
      <c r="H153" s="312" t="s">
        <v>1945</v>
      </c>
      <c r="I153" s="312" t="s">
        <v>1886</v>
      </c>
      <c r="J153" s="312" t="s">
        <v>1935</v>
      </c>
      <c r="K153" s="308"/>
    </row>
    <row r="154" spans="2:11" s="1" customFormat="1" ht="15" customHeight="1">
      <c r="B154" s="285"/>
      <c r="C154" s="312" t="s">
        <v>1889</v>
      </c>
      <c r="D154" s="262"/>
      <c r="E154" s="262"/>
      <c r="F154" s="313" t="s">
        <v>1890</v>
      </c>
      <c r="G154" s="262"/>
      <c r="H154" s="312" t="s">
        <v>1924</v>
      </c>
      <c r="I154" s="312" t="s">
        <v>1886</v>
      </c>
      <c r="J154" s="312">
        <v>50</v>
      </c>
      <c r="K154" s="308"/>
    </row>
    <row r="155" spans="2:11" s="1" customFormat="1" ht="15" customHeight="1">
      <c r="B155" s="285"/>
      <c r="C155" s="312" t="s">
        <v>1892</v>
      </c>
      <c r="D155" s="262"/>
      <c r="E155" s="262"/>
      <c r="F155" s="313" t="s">
        <v>1884</v>
      </c>
      <c r="G155" s="262"/>
      <c r="H155" s="312" t="s">
        <v>1924</v>
      </c>
      <c r="I155" s="312" t="s">
        <v>1894</v>
      </c>
      <c r="J155" s="312"/>
      <c r="K155" s="308"/>
    </row>
    <row r="156" spans="2:11" s="1" customFormat="1" ht="15" customHeight="1">
      <c r="B156" s="285"/>
      <c r="C156" s="312" t="s">
        <v>1903</v>
      </c>
      <c r="D156" s="262"/>
      <c r="E156" s="262"/>
      <c r="F156" s="313" t="s">
        <v>1890</v>
      </c>
      <c r="G156" s="262"/>
      <c r="H156" s="312" t="s">
        <v>1924</v>
      </c>
      <c r="I156" s="312" t="s">
        <v>1886</v>
      </c>
      <c r="J156" s="312">
        <v>50</v>
      </c>
      <c r="K156" s="308"/>
    </row>
    <row r="157" spans="2:11" s="1" customFormat="1" ht="15" customHeight="1">
      <c r="B157" s="285"/>
      <c r="C157" s="312" t="s">
        <v>1911</v>
      </c>
      <c r="D157" s="262"/>
      <c r="E157" s="262"/>
      <c r="F157" s="313" t="s">
        <v>1890</v>
      </c>
      <c r="G157" s="262"/>
      <c r="H157" s="312" t="s">
        <v>1924</v>
      </c>
      <c r="I157" s="312" t="s">
        <v>1886</v>
      </c>
      <c r="J157" s="312">
        <v>50</v>
      </c>
      <c r="K157" s="308"/>
    </row>
    <row r="158" spans="2:11" s="1" customFormat="1" ht="15" customHeight="1">
      <c r="B158" s="285"/>
      <c r="C158" s="312" t="s">
        <v>1909</v>
      </c>
      <c r="D158" s="262"/>
      <c r="E158" s="262"/>
      <c r="F158" s="313" t="s">
        <v>1890</v>
      </c>
      <c r="G158" s="262"/>
      <c r="H158" s="312" t="s">
        <v>1924</v>
      </c>
      <c r="I158" s="312" t="s">
        <v>1886</v>
      </c>
      <c r="J158" s="312">
        <v>50</v>
      </c>
      <c r="K158" s="308"/>
    </row>
    <row r="159" spans="2:11" s="1" customFormat="1" ht="15" customHeight="1">
      <c r="B159" s="285"/>
      <c r="C159" s="312" t="s">
        <v>109</v>
      </c>
      <c r="D159" s="262"/>
      <c r="E159" s="262"/>
      <c r="F159" s="313" t="s">
        <v>1884</v>
      </c>
      <c r="G159" s="262"/>
      <c r="H159" s="312" t="s">
        <v>1946</v>
      </c>
      <c r="I159" s="312" t="s">
        <v>1886</v>
      </c>
      <c r="J159" s="312" t="s">
        <v>1947</v>
      </c>
      <c r="K159" s="308"/>
    </row>
    <row r="160" spans="2:11" s="1" customFormat="1" ht="15" customHeight="1">
      <c r="B160" s="285"/>
      <c r="C160" s="312" t="s">
        <v>1948</v>
      </c>
      <c r="D160" s="262"/>
      <c r="E160" s="262"/>
      <c r="F160" s="313" t="s">
        <v>1884</v>
      </c>
      <c r="G160" s="262"/>
      <c r="H160" s="312" t="s">
        <v>1949</v>
      </c>
      <c r="I160" s="312" t="s">
        <v>1919</v>
      </c>
      <c r="J160" s="312"/>
      <c r="K160" s="308"/>
    </row>
    <row r="161" spans="2:11" s="1" customFormat="1" ht="15" customHeight="1">
      <c r="B161" s="314"/>
      <c r="C161" s="294"/>
      <c r="D161" s="294"/>
      <c r="E161" s="294"/>
      <c r="F161" s="294"/>
      <c r="G161" s="294"/>
      <c r="H161" s="294"/>
      <c r="I161" s="294"/>
      <c r="J161" s="294"/>
      <c r="K161" s="315"/>
    </row>
    <row r="162" spans="2:11" s="1" customFormat="1" ht="18.75" customHeight="1">
      <c r="B162" s="296"/>
      <c r="C162" s="306"/>
      <c r="D162" s="306"/>
      <c r="E162" s="306"/>
      <c r="F162" s="316"/>
      <c r="G162" s="306"/>
      <c r="H162" s="306"/>
      <c r="I162" s="306"/>
      <c r="J162" s="306"/>
      <c r="K162" s="296"/>
    </row>
    <row r="163" spans="2:11" s="1" customFormat="1" ht="18.75" customHeight="1">
      <c r="B163" s="269"/>
      <c r="C163" s="269"/>
      <c r="D163" s="269"/>
      <c r="E163" s="269"/>
      <c r="F163" s="269"/>
      <c r="G163" s="269"/>
      <c r="H163" s="269"/>
      <c r="I163" s="269"/>
      <c r="J163" s="269"/>
      <c r="K163" s="269"/>
    </row>
    <row r="164" spans="2:11" s="1" customFormat="1" ht="7.5" customHeight="1">
      <c r="B164" s="251"/>
      <c r="C164" s="252"/>
      <c r="D164" s="252"/>
      <c r="E164" s="252"/>
      <c r="F164" s="252"/>
      <c r="G164" s="252"/>
      <c r="H164" s="252"/>
      <c r="I164" s="252"/>
      <c r="J164" s="252"/>
      <c r="K164" s="253"/>
    </row>
    <row r="165" spans="2:11" s="1" customFormat="1" ht="45" customHeight="1">
      <c r="B165" s="254"/>
      <c r="C165" s="386" t="s">
        <v>1950</v>
      </c>
      <c r="D165" s="386"/>
      <c r="E165" s="386"/>
      <c r="F165" s="386"/>
      <c r="G165" s="386"/>
      <c r="H165" s="386"/>
      <c r="I165" s="386"/>
      <c r="J165" s="386"/>
      <c r="K165" s="255"/>
    </row>
    <row r="166" spans="2:11" s="1" customFormat="1" ht="17.25" customHeight="1">
      <c r="B166" s="254"/>
      <c r="C166" s="275" t="s">
        <v>1878</v>
      </c>
      <c r="D166" s="275"/>
      <c r="E166" s="275"/>
      <c r="F166" s="275" t="s">
        <v>1879</v>
      </c>
      <c r="G166" s="317"/>
      <c r="H166" s="318" t="s">
        <v>55</v>
      </c>
      <c r="I166" s="318" t="s">
        <v>58</v>
      </c>
      <c r="J166" s="275" t="s">
        <v>1880</v>
      </c>
      <c r="K166" s="255"/>
    </row>
    <row r="167" spans="2:11" s="1" customFormat="1" ht="17.25" customHeight="1">
      <c r="B167" s="256"/>
      <c r="C167" s="277" t="s">
        <v>1881</v>
      </c>
      <c r="D167" s="277"/>
      <c r="E167" s="277"/>
      <c r="F167" s="278" t="s">
        <v>1882</v>
      </c>
      <c r="G167" s="319"/>
      <c r="H167" s="320"/>
      <c r="I167" s="320"/>
      <c r="J167" s="277" t="s">
        <v>1883</v>
      </c>
      <c r="K167" s="257"/>
    </row>
    <row r="168" spans="2:11" s="1" customFormat="1" ht="5.25" customHeight="1">
      <c r="B168" s="285"/>
      <c r="C168" s="280"/>
      <c r="D168" s="280"/>
      <c r="E168" s="280"/>
      <c r="F168" s="280"/>
      <c r="G168" s="281"/>
      <c r="H168" s="280"/>
      <c r="I168" s="280"/>
      <c r="J168" s="280"/>
      <c r="K168" s="308"/>
    </row>
    <row r="169" spans="2:11" s="1" customFormat="1" ht="15" customHeight="1">
      <c r="B169" s="285"/>
      <c r="C169" s="262" t="s">
        <v>1887</v>
      </c>
      <c r="D169" s="262"/>
      <c r="E169" s="262"/>
      <c r="F169" s="283" t="s">
        <v>1884</v>
      </c>
      <c r="G169" s="262"/>
      <c r="H169" s="262" t="s">
        <v>1924</v>
      </c>
      <c r="I169" s="262" t="s">
        <v>1886</v>
      </c>
      <c r="J169" s="262">
        <v>120</v>
      </c>
      <c r="K169" s="308"/>
    </row>
    <row r="170" spans="2:11" s="1" customFormat="1" ht="15" customHeight="1">
      <c r="B170" s="285"/>
      <c r="C170" s="262" t="s">
        <v>1933</v>
      </c>
      <c r="D170" s="262"/>
      <c r="E170" s="262"/>
      <c r="F170" s="283" t="s">
        <v>1884</v>
      </c>
      <c r="G170" s="262"/>
      <c r="H170" s="262" t="s">
        <v>1934</v>
      </c>
      <c r="I170" s="262" t="s">
        <v>1886</v>
      </c>
      <c r="J170" s="262" t="s">
        <v>1935</v>
      </c>
      <c r="K170" s="308"/>
    </row>
    <row r="171" spans="2:11" s="1" customFormat="1" ht="15" customHeight="1">
      <c r="B171" s="285"/>
      <c r="C171" s="262" t="s">
        <v>86</v>
      </c>
      <c r="D171" s="262"/>
      <c r="E171" s="262"/>
      <c r="F171" s="283" t="s">
        <v>1884</v>
      </c>
      <c r="G171" s="262"/>
      <c r="H171" s="262" t="s">
        <v>1951</v>
      </c>
      <c r="I171" s="262" t="s">
        <v>1886</v>
      </c>
      <c r="J171" s="262" t="s">
        <v>1935</v>
      </c>
      <c r="K171" s="308"/>
    </row>
    <row r="172" spans="2:11" s="1" customFormat="1" ht="15" customHeight="1">
      <c r="B172" s="285"/>
      <c r="C172" s="262" t="s">
        <v>1889</v>
      </c>
      <c r="D172" s="262"/>
      <c r="E172" s="262"/>
      <c r="F172" s="283" t="s">
        <v>1890</v>
      </c>
      <c r="G172" s="262"/>
      <c r="H172" s="262" t="s">
        <v>1951</v>
      </c>
      <c r="I172" s="262" t="s">
        <v>1886</v>
      </c>
      <c r="J172" s="262">
        <v>50</v>
      </c>
      <c r="K172" s="308"/>
    </row>
    <row r="173" spans="2:11" s="1" customFormat="1" ht="15" customHeight="1">
      <c r="B173" s="285"/>
      <c r="C173" s="262" t="s">
        <v>1892</v>
      </c>
      <c r="D173" s="262"/>
      <c r="E173" s="262"/>
      <c r="F173" s="283" t="s">
        <v>1884</v>
      </c>
      <c r="G173" s="262"/>
      <c r="H173" s="262" t="s">
        <v>1951</v>
      </c>
      <c r="I173" s="262" t="s">
        <v>1894</v>
      </c>
      <c r="J173" s="262"/>
      <c r="K173" s="308"/>
    </row>
    <row r="174" spans="2:11" s="1" customFormat="1" ht="15" customHeight="1">
      <c r="B174" s="285"/>
      <c r="C174" s="262" t="s">
        <v>1903</v>
      </c>
      <c r="D174" s="262"/>
      <c r="E174" s="262"/>
      <c r="F174" s="283" t="s">
        <v>1890</v>
      </c>
      <c r="G174" s="262"/>
      <c r="H174" s="262" t="s">
        <v>1951</v>
      </c>
      <c r="I174" s="262" t="s">
        <v>1886</v>
      </c>
      <c r="J174" s="262">
        <v>50</v>
      </c>
      <c r="K174" s="308"/>
    </row>
    <row r="175" spans="2:11" s="1" customFormat="1" ht="15" customHeight="1">
      <c r="B175" s="285"/>
      <c r="C175" s="262" t="s">
        <v>1911</v>
      </c>
      <c r="D175" s="262"/>
      <c r="E175" s="262"/>
      <c r="F175" s="283" t="s">
        <v>1890</v>
      </c>
      <c r="G175" s="262"/>
      <c r="H175" s="262" t="s">
        <v>1951</v>
      </c>
      <c r="I175" s="262" t="s">
        <v>1886</v>
      </c>
      <c r="J175" s="262">
        <v>50</v>
      </c>
      <c r="K175" s="308"/>
    </row>
    <row r="176" spans="2:11" s="1" customFormat="1" ht="15" customHeight="1">
      <c r="B176" s="285"/>
      <c r="C176" s="262" t="s">
        <v>1909</v>
      </c>
      <c r="D176" s="262"/>
      <c r="E176" s="262"/>
      <c r="F176" s="283" t="s">
        <v>1890</v>
      </c>
      <c r="G176" s="262"/>
      <c r="H176" s="262" t="s">
        <v>1951</v>
      </c>
      <c r="I176" s="262" t="s">
        <v>1886</v>
      </c>
      <c r="J176" s="262">
        <v>50</v>
      </c>
      <c r="K176" s="308"/>
    </row>
    <row r="177" spans="2:11" s="1" customFormat="1" ht="15" customHeight="1">
      <c r="B177" s="285"/>
      <c r="C177" s="262" t="s">
        <v>125</v>
      </c>
      <c r="D177" s="262"/>
      <c r="E177" s="262"/>
      <c r="F177" s="283" t="s">
        <v>1884</v>
      </c>
      <c r="G177" s="262"/>
      <c r="H177" s="262" t="s">
        <v>1952</v>
      </c>
      <c r="I177" s="262" t="s">
        <v>1953</v>
      </c>
      <c r="J177" s="262"/>
      <c r="K177" s="308"/>
    </row>
    <row r="178" spans="2:11" s="1" customFormat="1" ht="15" customHeight="1">
      <c r="B178" s="285"/>
      <c r="C178" s="262" t="s">
        <v>58</v>
      </c>
      <c r="D178" s="262"/>
      <c r="E178" s="262"/>
      <c r="F178" s="283" t="s">
        <v>1884</v>
      </c>
      <c r="G178" s="262"/>
      <c r="H178" s="262" t="s">
        <v>1954</v>
      </c>
      <c r="I178" s="262" t="s">
        <v>1955</v>
      </c>
      <c r="J178" s="262">
        <v>1</v>
      </c>
      <c r="K178" s="308"/>
    </row>
    <row r="179" spans="2:11" s="1" customFormat="1" ht="15" customHeight="1">
      <c r="B179" s="285"/>
      <c r="C179" s="262" t="s">
        <v>54</v>
      </c>
      <c r="D179" s="262"/>
      <c r="E179" s="262"/>
      <c r="F179" s="283" t="s">
        <v>1884</v>
      </c>
      <c r="G179" s="262"/>
      <c r="H179" s="262" t="s">
        <v>1956</v>
      </c>
      <c r="I179" s="262" t="s">
        <v>1886</v>
      </c>
      <c r="J179" s="262">
        <v>20</v>
      </c>
      <c r="K179" s="308"/>
    </row>
    <row r="180" spans="2:11" s="1" customFormat="1" ht="15" customHeight="1">
      <c r="B180" s="285"/>
      <c r="C180" s="262" t="s">
        <v>55</v>
      </c>
      <c r="D180" s="262"/>
      <c r="E180" s="262"/>
      <c r="F180" s="283" t="s">
        <v>1884</v>
      </c>
      <c r="G180" s="262"/>
      <c r="H180" s="262" t="s">
        <v>1957</v>
      </c>
      <c r="I180" s="262" t="s">
        <v>1886</v>
      </c>
      <c r="J180" s="262">
        <v>255</v>
      </c>
      <c r="K180" s="308"/>
    </row>
    <row r="181" spans="2:11" s="1" customFormat="1" ht="15" customHeight="1">
      <c r="B181" s="285"/>
      <c r="C181" s="262" t="s">
        <v>126</v>
      </c>
      <c r="D181" s="262"/>
      <c r="E181" s="262"/>
      <c r="F181" s="283" t="s">
        <v>1884</v>
      </c>
      <c r="G181" s="262"/>
      <c r="H181" s="262" t="s">
        <v>1848</v>
      </c>
      <c r="I181" s="262" t="s">
        <v>1886</v>
      </c>
      <c r="J181" s="262">
        <v>10</v>
      </c>
      <c r="K181" s="308"/>
    </row>
    <row r="182" spans="2:11" s="1" customFormat="1" ht="15" customHeight="1">
      <c r="B182" s="285"/>
      <c r="C182" s="262" t="s">
        <v>127</v>
      </c>
      <c r="D182" s="262"/>
      <c r="E182" s="262"/>
      <c r="F182" s="283" t="s">
        <v>1884</v>
      </c>
      <c r="G182" s="262"/>
      <c r="H182" s="262" t="s">
        <v>1958</v>
      </c>
      <c r="I182" s="262" t="s">
        <v>1919</v>
      </c>
      <c r="J182" s="262"/>
      <c r="K182" s="308"/>
    </row>
    <row r="183" spans="2:11" s="1" customFormat="1" ht="15" customHeight="1">
      <c r="B183" s="285"/>
      <c r="C183" s="262" t="s">
        <v>1959</v>
      </c>
      <c r="D183" s="262"/>
      <c r="E183" s="262"/>
      <c r="F183" s="283" t="s">
        <v>1884</v>
      </c>
      <c r="G183" s="262"/>
      <c r="H183" s="262" t="s">
        <v>1960</v>
      </c>
      <c r="I183" s="262" t="s">
        <v>1919</v>
      </c>
      <c r="J183" s="262"/>
      <c r="K183" s="308"/>
    </row>
    <row r="184" spans="2:11" s="1" customFormat="1" ht="15" customHeight="1">
      <c r="B184" s="285"/>
      <c r="C184" s="262" t="s">
        <v>1948</v>
      </c>
      <c r="D184" s="262"/>
      <c r="E184" s="262"/>
      <c r="F184" s="283" t="s">
        <v>1884</v>
      </c>
      <c r="G184" s="262"/>
      <c r="H184" s="262" t="s">
        <v>1961</v>
      </c>
      <c r="I184" s="262" t="s">
        <v>1919</v>
      </c>
      <c r="J184" s="262"/>
      <c r="K184" s="308"/>
    </row>
    <row r="185" spans="2:11" s="1" customFormat="1" ht="15" customHeight="1">
      <c r="B185" s="285"/>
      <c r="C185" s="262" t="s">
        <v>129</v>
      </c>
      <c r="D185" s="262"/>
      <c r="E185" s="262"/>
      <c r="F185" s="283" t="s">
        <v>1890</v>
      </c>
      <c r="G185" s="262"/>
      <c r="H185" s="262" t="s">
        <v>1962</v>
      </c>
      <c r="I185" s="262" t="s">
        <v>1886</v>
      </c>
      <c r="J185" s="262">
        <v>50</v>
      </c>
      <c r="K185" s="308"/>
    </row>
    <row r="186" spans="2:11" s="1" customFormat="1" ht="15" customHeight="1">
      <c r="B186" s="285"/>
      <c r="C186" s="262" t="s">
        <v>1963</v>
      </c>
      <c r="D186" s="262"/>
      <c r="E186" s="262"/>
      <c r="F186" s="283" t="s">
        <v>1890</v>
      </c>
      <c r="G186" s="262"/>
      <c r="H186" s="262" t="s">
        <v>1964</v>
      </c>
      <c r="I186" s="262" t="s">
        <v>1965</v>
      </c>
      <c r="J186" s="262"/>
      <c r="K186" s="308"/>
    </row>
    <row r="187" spans="2:11" s="1" customFormat="1" ht="15" customHeight="1">
      <c r="B187" s="285"/>
      <c r="C187" s="262" t="s">
        <v>1966</v>
      </c>
      <c r="D187" s="262"/>
      <c r="E187" s="262"/>
      <c r="F187" s="283" t="s">
        <v>1890</v>
      </c>
      <c r="G187" s="262"/>
      <c r="H187" s="262" t="s">
        <v>1967</v>
      </c>
      <c r="I187" s="262" t="s">
        <v>1965</v>
      </c>
      <c r="J187" s="262"/>
      <c r="K187" s="308"/>
    </row>
    <row r="188" spans="2:11" s="1" customFormat="1" ht="15" customHeight="1">
      <c r="B188" s="285"/>
      <c r="C188" s="262" t="s">
        <v>1968</v>
      </c>
      <c r="D188" s="262"/>
      <c r="E188" s="262"/>
      <c r="F188" s="283" t="s">
        <v>1890</v>
      </c>
      <c r="G188" s="262"/>
      <c r="H188" s="262" t="s">
        <v>1969</v>
      </c>
      <c r="I188" s="262" t="s">
        <v>1965</v>
      </c>
      <c r="J188" s="262"/>
      <c r="K188" s="308"/>
    </row>
    <row r="189" spans="2:11" s="1" customFormat="1" ht="15" customHeight="1">
      <c r="B189" s="285"/>
      <c r="C189" s="321" t="s">
        <v>1970</v>
      </c>
      <c r="D189" s="262"/>
      <c r="E189" s="262"/>
      <c r="F189" s="283" t="s">
        <v>1890</v>
      </c>
      <c r="G189" s="262"/>
      <c r="H189" s="262" t="s">
        <v>1971</v>
      </c>
      <c r="I189" s="262" t="s">
        <v>1972</v>
      </c>
      <c r="J189" s="322" t="s">
        <v>1973</v>
      </c>
      <c r="K189" s="308"/>
    </row>
    <row r="190" spans="2:11" s="1" customFormat="1" ht="15" customHeight="1">
      <c r="B190" s="285"/>
      <c r="C190" s="321" t="s">
        <v>43</v>
      </c>
      <c r="D190" s="262"/>
      <c r="E190" s="262"/>
      <c r="F190" s="283" t="s">
        <v>1884</v>
      </c>
      <c r="G190" s="262"/>
      <c r="H190" s="259" t="s">
        <v>1974</v>
      </c>
      <c r="I190" s="262" t="s">
        <v>1975</v>
      </c>
      <c r="J190" s="262"/>
      <c r="K190" s="308"/>
    </row>
    <row r="191" spans="2:11" s="1" customFormat="1" ht="15" customHeight="1">
      <c r="B191" s="285"/>
      <c r="C191" s="321" t="s">
        <v>1976</v>
      </c>
      <c r="D191" s="262"/>
      <c r="E191" s="262"/>
      <c r="F191" s="283" t="s">
        <v>1884</v>
      </c>
      <c r="G191" s="262"/>
      <c r="H191" s="262" t="s">
        <v>1977</v>
      </c>
      <c r="I191" s="262" t="s">
        <v>1919</v>
      </c>
      <c r="J191" s="262"/>
      <c r="K191" s="308"/>
    </row>
    <row r="192" spans="2:11" s="1" customFormat="1" ht="15" customHeight="1">
      <c r="B192" s="285"/>
      <c r="C192" s="321" t="s">
        <v>1978</v>
      </c>
      <c r="D192" s="262"/>
      <c r="E192" s="262"/>
      <c r="F192" s="283" t="s">
        <v>1884</v>
      </c>
      <c r="G192" s="262"/>
      <c r="H192" s="262" t="s">
        <v>1979</v>
      </c>
      <c r="I192" s="262" t="s">
        <v>1919</v>
      </c>
      <c r="J192" s="262"/>
      <c r="K192" s="308"/>
    </row>
    <row r="193" spans="2:11" s="1" customFormat="1" ht="15" customHeight="1">
      <c r="B193" s="285"/>
      <c r="C193" s="321" t="s">
        <v>1980</v>
      </c>
      <c r="D193" s="262"/>
      <c r="E193" s="262"/>
      <c r="F193" s="283" t="s">
        <v>1890</v>
      </c>
      <c r="G193" s="262"/>
      <c r="H193" s="262" t="s">
        <v>1981</v>
      </c>
      <c r="I193" s="262" t="s">
        <v>1919</v>
      </c>
      <c r="J193" s="262"/>
      <c r="K193" s="308"/>
    </row>
    <row r="194" spans="2:11" s="1" customFormat="1" ht="15" customHeight="1">
      <c r="B194" s="314"/>
      <c r="C194" s="323"/>
      <c r="D194" s="294"/>
      <c r="E194" s="294"/>
      <c r="F194" s="294"/>
      <c r="G194" s="294"/>
      <c r="H194" s="294"/>
      <c r="I194" s="294"/>
      <c r="J194" s="294"/>
      <c r="K194" s="315"/>
    </row>
    <row r="195" spans="2:11" s="1" customFormat="1" ht="18.75" customHeight="1">
      <c r="B195" s="296"/>
      <c r="C195" s="306"/>
      <c r="D195" s="306"/>
      <c r="E195" s="306"/>
      <c r="F195" s="316"/>
      <c r="G195" s="306"/>
      <c r="H195" s="306"/>
      <c r="I195" s="306"/>
      <c r="J195" s="306"/>
      <c r="K195" s="296"/>
    </row>
    <row r="196" spans="2:11" s="1" customFormat="1" ht="18.75" customHeight="1">
      <c r="B196" s="296"/>
      <c r="C196" s="306"/>
      <c r="D196" s="306"/>
      <c r="E196" s="306"/>
      <c r="F196" s="316"/>
      <c r="G196" s="306"/>
      <c r="H196" s="306"/>
      <c r="I196" s="306"/>
      <c r="J196" s="306"/>
      <c r="K196" s="296"/>
    </row>
    <row r="197" spans="2:11" s="1" customFormat="1" ht="18.75" customHeight="1">
      <c r="B197" s="269"/>
      <c r="C197" s="269"/>
      <c r="D197" s="269"/>
      <c r="E197" s="269"/>
      <c r="F197" s="269"/>
      <c r="G197" s="269"/>
      <c r="H197" s="269"/>
      <c r="I197" s="269"/>
      <c r="J197" s="269"/>
      <c r="K197" s="269"/>
    </row>
    <row r="198" spans="2:11" s="1" customFormat="1" ht="13.5">
      <c r="B198" s="251"/>
      <c r="C198" s="252"/>
      <c r="D198" s="252"/>
      <c r="E198" s="252"/>
      <c r="F198" s="252"/>
      <c r="G198" s="252"/>
      <c r="H198" s="252"/>
      <c r="I198" s="252"/>
      <c r="J198" s="252"/>
      <c r="K198" s="253"/>
    </row>
    <row r="199" spans="2:11" s="1" customFormat="1" ht="21">
      <c r="B199" s="254"/>
      <c r="C199" s="386" t="s">
        <v>1982</v>
      </c>
      <c r="D199" s="386"/>
      <c r="E199" s="386"/>
      <c r="F199" s="386"/>
      <c r="G199" s="386"/>
      <c r="H199" s="386"/>
      <c r="I199" s="386"/>
      <c r="J199" s="386"/>
      <c r="K199" s="255"/>
    </row>
    <row r="200" spans="2:11" s="1" customFormat="1" ht="25.5" customHeight="1">
      <c r="B200" s="254"/>
      <c r="C200" s="324" t="s">
        <v>1983</v>
      </c>
      <c r="D200" s="324"/>
      <c r="E200" s="324"/>
      <c r="F200" s="324" t="s">
        <v>1984</v>
      </c>
      <c r="G200" s="325"/>
      <c r="H200" s="387" t="s">
        <v>1985</v>
      </c>
      <c r="I200" s="387"/>
      <c r="J200" s="387"/>
      <c r="K200" s="255"/>
    </row>
    <row r="201" spans="2:11" s="1" customFormat="1" ht="5.25" customHeight="1">
      <c r="B201" s="285"/>
      <c r="C201" s="280"/>
      <c r="D201" s="280"/>
      <c r="E201" s="280"/>
      <c r="F201" s="280"/>
      <c r="G201" s="306"/>
      <c r="H201" s="280"/>
      <c r="I201" s="280"/>
      <c r="J201" s="280"/>
      <c r="K201" s="308"/>
    </row>
    <row r="202" spans="2:11" s="1" customFormat="1" ht="15" customHeight="1">
      <c r="B202" s="285"/>
      <c r="C202" s="262" t="s">
        <v>1975</v>
      </c>
      <c r="D202" s="262"/>
      <c r="E202" s="262"/>
      <c r="F202" s="283" t="s">
        <v>44</v>
      </c>
      <c r="G202" s="262"/>
      <c r="H202" s="388" t="s">
        <v>1986</v>
      </c>
      <c r="I202" s="388"/>
      <c r="J202" s="388"/>
      <c r="K202" s="308"/>
    </row>
    <row r="203" spans="2:11" s="1" customFormat="1" ht="15" customHeight="1">
      <c r="B203" s="285"/>
      <c r="C203" s="262"/>
      <c r="D203" s="262"/>
      <c r="E203" s="262"/>
      <c r="F203" s="283" t="s">
        <v>45</v>
      </c>
      <c r="G203" s="262"/>
      <c r="H203" s="388" t="s">
        <v>1987</v>
      </c>
      <c r="I203" s="388"/>
      <c r="J203" s="388"/>
      <c r="K203" s="308"/>
    </row>
    <row r="204" spans="2:11" s="1" customFormat="1" ht="15" customHeight="1">
      <c r="B204" s="285"/>
      <c r="C204" s="262"/>
      <c r="D204" s="262"/>
      <c r="E204" s="262"/>
      <c r="F204" s="283" t="s">
        <v>48</v>
      </c>
      <c r="G204" s="262"/>
      <c r="H204" s="388" t="s">
        <v>1988</v>
      </c>
      <c r="I204" s="388"/>
      <c r="J204" s="388"/>
      <c r="K204" s="308"/>
    </row>
    <row r="205" spans="2:11" s="1" customFormat="1" ht="15" customHeight="1">
      <c r="B205" s="285"/>
      <c r="C205" s="262"/>
      <c r="D205" s="262"/>
      <c r="E205" s="262"/>
      <c r="F205" s="283" t="s">
        <v>46</v>
      </c>
      <c r="G205" s="262"/>
      <c r="H205" s="388" t="s">
        <v>1989</v>
      </c>
      <c r="I205" s="388"/>
      <c r="J205" s="388"/>
      <c r="K205" s="308"/>
    </row>
    <row r="206" spans="2:11" s="1" customFormat="1" ht="15" customHeight="1">
      <c r="B206" s="285"/>
      <c r="C206" s="262"/>
      <c r="D206" s="262"/>
      <c r="E206" s="262"/>
      <c r="F206" s="283" t="s">
        <v>47</v>
      </c>
      <c r="G206" s="262"/>
      <c r="H206" s="388" t="s">
        <v>1990</v>
      </c>
      <c r="I206" s="388"/>
      <c r="J206" s="388"/>
      <c r="K206" s="308"/>
    </row>
    <row r="207" spans="2:11" s="1" customFormat="1" ht="15" customHeight="1">
      <c r="B207" s="285"/>
      <c r="C207" s="262"/>
      <c r="D207" s="262"/>
      <c r="E207" s="262"/>
      <c r="F207" s="283"/>
      <c r="G207" s="262"/>
      <c r="H207" s="262"/>
      <c r="I207" s="262"/>
      <c r="J207" s="262"/>
      <c r="K207" s="308"/>
    </row>
    <row r="208" spans="2:11" s="1" customFormat="1" ht="15" customHeight="1">
      <c r="B208" s="285"/>
      <c r="C208" s="262" t="s">
        <v>1931</v>
      </c>
      <c r="D208" s="262"/>
      <c r="E208" s="262"/>
      <c r="F208" s="283" t="s">
        <v>79</v>
      </c>
      <c r="G208" s="262"/>
      <c r="H208" s="388" t="s">
        <v>1991</v>
      </c>
      <c r="I208" s="388"/>
      <c r="J208" s="388"/>
      <c r="K208" s="308"/>
    </row>
    <row r="209" spans="2:11" s="1" customFormat="1" ht="15" customHeight="1">
      <c r="B209" s="285"/>
      <c r="C209" s="262"/>
      <c r="D209" s="262"/>
      <c r="E209" s="262"/>
      <c r="F209" s="283" t="s">
        <v>1829</v>
      </c>
      <c r="G209" s="262"/>
      <c r="H209" s="388" t="s">
        <v>1830</v>
      </c>
      <c r="I209" s="388"/>
      <c r="J209" s="388"/>
      <c r="K209" s="308"/>
    </row>
    <row r="210" spans="2:11" s="1" customFormat="1" ht="15" customHeight="1">
      <c r="B210" s="285"/>
      <c r="C210" s="262"/>
      <c r="D210" s="262"/>
      <c r="E210" s="262"/>
      <c r="F210" s="283" t="s">
        <v>1827</v>
      </c>
      <c r="G210" s="262"/>
      <c r="H210" s="388" t="s">
        <v>1992</v>
      </c>
      <c r="I210" s="388"/>
      <c r="J210" s="388"/>
      <c r="K210" s="308"/>
    </row>
    <row r="211" spans="2:11" s="1" customFormat="1" ht="15" customHeight="1">
      <c r="B211" s="326"/>
      <c r="C211" s="262"/>
      <c r="D211" s="262"/>
      <c r="E211" s="262"/>
      <c r="F211" s="283" t="s">
        <v>1831</v>
      </c>
      <c r="G211" s="321"/>
      <c r="H211" s="389" t="s">
        <v>1832</v>
      </c>
      <c r="I211" s="389"/>
      <c r="J211" s="389"/>
      <c r="K211" s="327"/>
    </row>
    <row r="212" spans="2:11" s="1" customFormat="1" ht="15" customHeight="1">
      <c r="B212" s="326"/>
      <c r="C212" s="262"/>
      <c r="D212" s="262"/>
      <c r="E212" s="262"/>
      <c r="F212" s="283" t="s">
        <v>1269</v>
      </c>
      <c r="G212" s="321"/>
      <c r="H212" s="389" t="s">
        <v>1993</v>
      </c>
      <c r="I212" s="389"/>
      <c r="J212" s="389"/>
      <c r="K212" s="327"/>
    </row>
    <row r="213" spans="2:11" s="1" customFormat="1" ht="15" customHeight="1">
      <c r="B213" s="326"/>
      <c r="C213" s="262"/>
      <c r="D213" s="262"/>
      <c r="E213" s="262"/>
      <c r="F213" s="283"/>
      <c r="G213" s="321"/>
      <c r="H213" s="312"/>
      <c r="I213" s="312"/>
      <c r="J213" s="312"/>
      <c r="K213" s="327"/>
    </row>
    <row r="214" spans="2:11" s="1" customFormat="1" ht="15" customHeight="1">
      <c r="B214" s="326"/>
      <c r="C214" s="262" t="s">
        <v>1955</v>
      </c>
      <c r="D214" s="262"/>
      <c r="E214" s="262"/>
      <c r="F214" s="283">
        <v>1</v>
      </c>
      <c r="G214" s="321"/>
      <c r="H214" s="389" t="s">
        <v>1994</v>
      </c>
      <c r="I214" s="389"/>
      <c r="J214" s="389"/>
      <c r="K214" s="327"/>
    </row>
    <row r="215" spans="2:11" s="1" customFormat="1" ht="15" customHeight="1">
      <c r="B215" s="326"/>
      <c r="C215" s="262"/>
      <c r="D215" s="262"/>
      <c r="E215" s="262"/>
      <c r="F215" s="283">
        <v>2</v>
      </c>
      <c r="G215" s="321"/>
      <c r="H215" s="389" t="s">
        <v>1995</v>
      </c>
      <c r="I215" s="389"/>
      <c r="J215" s="389"/>
      <c r="K215" s="327"/>
    </row>
    <row r="216" spans="2:11" s="1" customFormat="1" ht="15" customHeight="1">
      <c r="B216" s="326"/>
      <c r="C216" s="262"/>
      <c r="D216" s="262"/>
      <c r="E216" s="262"/>
      <c r="F216" s="283">
        <v>3</v>
      </c>
      <c r="G216" s="321"/>
      <c r="H216" s="389" t="s">
        <v>1996</v>
      </c>
      <c r="I216" s="389"/>
      <c r="J216" s="389"/>
      <c r="K216" s="327"/>
    </row>
    <row r="217" spans="2:11" s="1" customFormat="1" ht="15" customHeight="1">
      <c r="B217" s="326"/>
      <c r="C217" s="262"/>
      <c r="D217" s="262"/>
      <c r="E217" s="262"/>
      <c r="F217" s="283">
        <v>4</v>
      </c>
      <c r="G217" s="321"/>
      <c r="H217" s="389" t="s">
        <v>1997</v>
      </c>
      <c r="I217" s="389"/>
      <c r="J217" s="389"/>
      <c r="K217" s="327"/>
    </row>
    <row r="218" spans="2:11" s="1" customFormat="1" ht="12.75" customHeight="1">
      <c r="B218" s="328"/>
      <c r="C218" s="329"/>
      <c r="D218" s="329"/>
      <c r="E218" s="329"/>
      <c r="F218" s="329"/>
      <c r="G218" s="329"/>
      <c r="H218" s="329"/>
      <c r="I218" s="329"/>
      <c r="J218" s="329"/>
      <c r="K218" s="330"/>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SO 01.1 - Most v km 5,629...</vt:lpstr>
      <vt:lpstr>SO 01.2 - Most v km 5,629...</vt:lpstr>
      <vt:lpstr>SO 02.1 - Propustek v km ...</vt:lpstr>
      <vt:lpstr>SO 02.2 - Propustek v km ...</vt:lpstr>
      <vt:lpstr>SO 03 - VRN - Vedlejší ro...</vt:lpstr>
      <vt:lpstr>Pokyny pro vyplnění</vt:lpstr>
      <vt:lpstr>'Rekapitulace stavby'!Názvy_tisku</vt:lpstr>
      <vt:lpstr>'SO 01.1 - Most v km 5,629...'!Názvy_tisku</vt:lpstr>
      <vt:lpstr>'SO 01.2 - Most v km 5,629...'!Názvy_tisku</vt:lpstr>
      <vt:lpstr>'SO 02.1 - Propustek v km ...'!Názvy_tisku</vt:lpstr>
      <vt:lpstr>'SO 02.2 - Propustek v km ...'!Názvy_tisku</vt:lpstr>
      <vt:lpstr>'SO 03 - VRN - Vedlejší ro...'!Názvy_tisku</vt:lpstr>
      <vt:lpstr>'Pokyny pro vyplnění'!Oblast_tisku</vt:lpstr>
      <vt:lpstr>'Rekapitulace stavby'!Oblast_tisku</vt:lpstr>
      <vt:lpstr>'SO 01.1 - Most v km 5,629...'!Oblast_tisku</vt:lpstr>
      <vt:lpstr>'SO 01.2 - Most v km 5,629...'!Oblast_tisku</vt:lpstr>
      <vt:lpstr>'SO 02.1 - Propustek v km ...'!Oblast_tisku</vt:lpstr>
      <vt:lpstr>'SO 02.2 - Propustek v km ...'!Oblast_tisku</vt:lpstr>
      <vt:lpstr>'SO 03 - VRN - Vedlejší ro...'!Oblast_tisku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Vaněk Libor</dc:creator>
  <cp:lastModifiedBy>Vaněk Libor</cp:lastModifiedBy>
  <dcterms:created xsi:type="dcterms:W3CDTF">2023-03-22T08:11:51Z</dcterms:created>
  <dcterms:modified xsi:type="dcterms:W3CDTF">2023-03-22T08:12:47Z</dcterms:modified>
</cp:coreProperties>
</file>